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32" windowWidth="13380" windowHeight="9204" tabRatio="695"/>
  </bookViews>
  <sheets>
    <sheet name="Rémarde" sheetId="1" r:id="rId1"/>
    <sheet name="Orge amont" sheetId="10" r:id="rId2"/>
    <sheet name="Orge amont + Rémarde" sheetId="11" r:id="rId3"/>
    <sheet name="Orge Epinay" sheetId="12" r:id="rId4"/>
    <sheet name="Orge Morsang" sheetId="13" r:id="rId5"/>
    <sheet name="Feuil1" sheetId="9" r:id="rId6"/>
  </sheets>
  <calcPr calcId="125725"/>
</workbook>
</file>

<file path=xl/calcChain.xml><?xml version="1.0" encoding="utf-8"?>
<calcChain xmlns="http://schemas.openxmlformats.org/spreadsheetml/2006/main">
  <c r="I33" i="11"/>
  <c r="H33"/>
  <c r="G33"/>
  <c r="I33" i="10"/>
  <c r="H33"/>
  <c r="G33"/>
  <c r="G9" i="13" l="1"/>
  <c r="G8"/>
  <c r="G7"/>
  <c r="K20"/>
  <c r="K23" s="1"/>
  <c r="J20"/>
  <c r="J22" s="1"/>
  <c r="I20"/>
  <c r="I22" s="1"/>
  <c r="H20"/>
  <c r="H21" s="1"/>
  <c r="G20"/>
  <c r="G21" s="1"/>
  <c r="L19"/>
  <c r="G9" i="12"/>
  <c r="G8"/>
  <c r="G7"/>
  <c r="K20"/>
  <c r="K23" s="1"/>
  <c r="J20"/>
  <c r="J23" s="1"/>
  <c r="I20"/>
  <c r="I22" s="1"/>
  <c r="H20"/>
  <c r="H22" s="1"/>
  <c r="G20"/>
  <c r="G23" s="1"/>
  <c r="L19"/>
  <c r="G9" i="11"/>
  <c r="G8"/>
  <c r="G7"/>
  <c r="G21"/>
  <c r="K20"/>
  <c r="K23" s="1"/>
  <c r="J20"/>
  <c r="J23" s="1"/>
  <c r="I20"/>
  <c r="I22" s="1"/>
  <c r="H20"/>
  <c r="H22" s="1"/>
  <c r="G20"/>
  <c r="G22" s="1"/>
  <c r="L19"/>
  <c r="G9" i="10"/>
  <c r="G8"/>
  <c r="H27" s="1"/>
  <c r="G7"/>
  <c r="K20"/>
  <c r="K21" s="1"/>
  <c r="J20"/>
  <c r="J21" s="1"/>
  <c r="I20"/>
  <c r="I23" s="1"/>
  <c r="H20"/>
  <c r="H23" s="1"/>
  <c r="G20"/>
  <c r="G23" s="1"/>
  <c r="L19"/>
  <c r="G9" i="1"/>
  <c r="G8"/>
  <c r="G7"/>
  <c r="H27" i="13" l="1"/>
  <c r="J23" i="10"/>
  <c r="G27" i="12"/>
  <c r="H21" i="10"/>
  <c r="G27"/>
  <c r="H27" i="12"/>
  <c r="I27"/>
  <c r="I21" i="10"/>
  <c r="I27"/>
  <c r="K23"/>
  <c r="L23" s="1"/>
  <c r="I28" s="1"/>
  <c r="K22"/>
  <c r="J22"/>
  <c r="I22"/>
  <c r="H22"/>
  <c r="I27" i="11"/>
  <c r="G27"/>
  <c r="I23"/>
  <c r="H23"/>
  <c r="H21"/>
  <c r="L20"/>
  <c r="G23"/>
  <c r="H23" i="12"/>
  <c r="G22"/>
  <c r="L20"/>
  <c r="I23"/>
  <c r="I27" i="13"/>
  <c r="G27"/>
  <c r="K22"/>
  <c r="K21"/>
  <c r="H23"/>
  <c r="G23"/>
  <c r="I21"/>
  <c r="L20"/>
  <c r="H22"/>
  <c r="J23"/>
  <c r="G22"/>
  <c r="I23"/>
  <c r="J21"/>
  <c r="J21" i="12"/>
  <c r="I21"/>
  <c r="K22"/>
  <c r="K21"/>
  <c r="H21"/>
  <c r="J22"/>
  <c r="G21"/>
  <c r="H27" i="11"/>
  <c r="L21"/>
  <c r="G28" s="1"/>
  <c r="K21"/>
  <c r="J21"/>
  <c r="I21"/>
  <c r="K22"/>
  <c r="J22"/>
  <c r="G22" i="10"/>
  <c r="G21"/>
  <c r="L21" s="1"/>
  <c r="G28" s="1"/>
  <c r="L20"/>
  <c r="K20" i="1"/>
  <c r="J20"/>
  <c r="I20"/>
  <c r="H20"/>
  <c r="H23" s="1"/>
  <c r="G20"/>
  <c r="L19"/>
  <c r="I27" s="1"/>
  <c r="L23" i="12" l="1"/>
  <c r="I28" s="1"/>
  <c r="J22" i="1"/>
  <c r="J23"/>
  <c r="G21"/>
  <c r="G23"/>
  <c r="K22"/>
  <c r="K23"/>
  <c r="I22"/>
  <c r="I23"/>
  <c r="H22"/>
  <c r="L22" i="10"/>
  <c r="H28" s="1"/>
  <c r="H29" s="1"/>
  <c r="L23" i="11"/>
  <c r="I28" s="1"/>
  <c r="L22"/>
  <c r="H28" s="1"/>
  <c r="H31" s="1"/>
  <c r="L21" i="12"/>
  <c r="G28" s="1"/>
  <c r="L22"/>
  <c r="H28" s="1"/>
  <c r="L23" i="13"/>
  <c r="I28" s="1"/>
  <c r="L21"/>
  <c r="G28" s="1"/>
  <c r="L22"/>
  <c r="H28" s="1"/>
  <c r="H33" s="1"/>
  <c r="G29" i="11"/>
  <c r="G31"/>
  <c r="I31" i="10"/>
  <c r="I29"/>
  <c r="G31"/>
  <c r="G29"/>
  <c r="L20" i="1"/>
  <c r="J21"/>
  <c r="H21"/>
  <c r="I21"/>
  <c r="K21"/>
  <c r="G22"/>
  <c r="I31" i="13" l="1"/>
  <c r="I33"/>
  <c r="G31"/>
  <c r="G33"/>
  <c r="G31" i="12"/>
  <c r="G33"/>
  <c r="H29"/>
  <c r="H33"/>
  <c r="I31"/>
  <c r="I33"/>
  <c r="I29" i="13"/>
  <c r="H31" i="12"/>
  <c r="I29"/>
  <c r="L23" i="1"/>
  <c r="I28" s="1"/>
  <c r="I33" s="1"/>
  <c r="L22"/>
  <c r="H28" s="1"/>
  <c r="H31" i="10"/>
  <c r="I31" i="11"/>
  <c r="I29"/>
  <c r="H29"/>
  <c r="G29" i="12"/>
  <c r="G29" i="13"/>
  <c r="H29"/>
  <c r="H31"/>
  <c r="G27" i="1"/>
  <c r="L21"/>
  <c r="G28" s="1"/>
  <c r="H33" l="1"/>
  <c r="G33"/>
  <c r="I31"/>
  <c r="I29"/>
  <c r="G31"/>
  <c r="H27"/>
  <c r="H31" s="1"/>
  <c r="G29"/>
  <c r="H29" l="1"/>
</calcChain>
</file>

<file path=xl/sharedStrings.xml><?xml version="1.0" encoding="utf-8"?>
<sst xmlns="http://schemas.openxmlformats.org/spreadsheetml/2006/main" count="200" uniqueCount="45">
  <si>
    <t>Rural autre</t>
  </si>
  <si>
    <t>Pavillonnaire</t>
  </si>
  <si>
    <t>Urbain ville</t>
  </si>
  <si>
    <t>Surface (m²)</t>
  </si>
  <si>
    <t>Total</t>
  </si>
  <si>
    <t>DBO5</t>
  </si>
  <si>
    <t>DCO</t>
  </si>
  <si>
    <t>MILIEU RECEPTEUR : LA REMARDE</t>
  </si>
  <si>
    <t>Charge DCO (kg)</t>
  </si>
  <si>
    <t>Charge DBO5 (kg)</t>
  </si>
  <si>
    <t>Calcul du volume d'EP et de la pollution générée par le projet</t>
  </si>
  <si>
    <t>Pollution spécifique DCO (kg/ha)</t>
  </si>
  <si>
    <t>Pollution spécifique DBO5 (kg/ha)</t>
  </si>
  <si>
    <t>Volume généré pour la pluie trimestrielle (m³)</t>
  </si>
  <si>
    <t>Charge maximale admissible (kg)</t>
  </si>
  <si>
    <t>Charge totale générée par le projet (kg)</t>
  </si>
  <si>
    <t>Nécessité de dépolluer ?</t>
  </si>
  <si>
    <t>Bilan</t>
  </si>
  <si>
    <t>Bois/forêt/ espaces verts</t>
  </si>
  <si>
    <t>Production de DCO (mgO2/L)</t>
  </si>
  <si>
    <t>Production de DB05 (mgO2/L)</t>
  </si>
  <si>
    <t>Actions à mener</t>
  </si>
  <si>
    <t>ou</t>
  </si>
  <si>
    <t>Pollution spécifique maximale pour l'entité</t>
  </si>
  <si>
    <t>Production de pollution par type d'occupation du sol</t>
  </si>
  <si>
    <t>MILIEU RECEPTEUR : ORGE MORSANG</t>
  </si>
  <si>
    <t>MILIEU RECEPTEUR : ORGE EPINAY</t>
  </si>
  <si>
    <t>MILIEU RECEPTEUR : ORGE AMONT + REMARDE</t>
  </si>
  <si>
    <t>MILIEU RECEPTEUR : ORGE AMONT</t>
  </si>
  <si>
    <t>ZAC et voirie</t>
  </si>
  <si>
    <t>Coefficient de ruissellement (%)</t>
  </si>
  <si>
    <t>Pollution spécifique MES (kg/ha)</t>
  </si>
  <si>
    <t>Production de MES (mg/L)</t>
  </si>
  <si>
    <t>Charge MES (kg)</t>
  </si>
  <si>
    <t>MES</t>
  </si>
  <si>
    <t>Charge spécifique (kg/ha)</t>
  </si>
  <si>
    <t xml:space="preserve">DCO </t>
  </si>
  <si>
    <t>Milieu récepteur</t>
  </si>
  <si>
    <t>Orge amont</t>
  </si>
  <si>
    <t>Orge amont + Rémarde</t>
  </si>
  <si>
    <t>Orge Epinay</t>
  </si>
  <si>
    <t>Orge Morsang</t>
  </si>
  <si>
    <t>Rémarde</t>
  </si>
  <si>
    <t>Volume à infiltrer pour respect de la charge max (m³)</t>
  </si>
  <si>
    <t>Taux d'abattement à respecter (%)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</si>
</sst>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0.000"/>
    <numFmt numFmtId="167" formatCode="0.0%"/>
    <numFmt numFmtId="168" formatCode="_-* #,##0.000\ _€_-;\-* #,##0.0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sz val="10"/>
      <name val="Geneva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2"/>
    <xf numFmtId="0" fontId="2" fillId="0" borderId="1"/>
    <xf numFmtId="0" fontId="3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165" fontId="0" fillId="3" borderId="6" xfId="1" applyNumberFormat="1" applyFont="1" applyFill="1" applyBorder="1" applyAlignment="1">
      <alignment horizontal="center" vertical="center"/>
    </xf>
    <xf numFmtId="165" fontId="0" fillId="3" borderId="7" xfId="1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/>
    </xf>
    <xf numFmtId="165" fontId="0" fillId="3" borderId="5" xfId="1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166" fontId="4" fillId="0" borderId="24" xfId="0" applyNumberFormat="1" applyFon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168" fontId="0" fillId="0" borderId="4" xfId="0" applyNumberFormat="1" applyFill="1" applyBorder="1" applyAlignment="1">
      <alignment horizontal="center" vertical="center"/>
    </xf>
    <xf numFmtId="168" fontId="0" fillId="0" borderId="4" xfId="1" applyNumberFormat="1" applyFont="1" applyFill="1" applyBorder="1" applyAlignment="1">
      <alignment horizontal="center" vertical="center"/>
    </xf>
    <xf numFmtId="167" fontId="0" fillId="3" borderId="38" xfId="2" applyNumberFormat="1" applyFont="1" applyFill="1" applyBorder="1" applyAlignment="1">
      <alignment horizontal="center" vertical="center"/>
    </xf>
    <xf numFmtId="167" fontId="0" fillId="3" borderId="33" xfId="0" applyNumberForma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Fill="1" applyBorder="1"/>
    <xf numFmtId="0" fontId="6" fillId="8" borderId="42" xfId="0" applyFont="1" applyFill="1" applyBorder="1" applyAlignment="1">
      <alignment horizontal="center" vertical="center" wrapText="1"/>
    </xf>
    <xf numFmtId="167" fontId="0" fillId="3" borderId="3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165" fontId="0" fillId="3" borderId="6" xfId="1" applyNumberFormat="1" applyFont="1" applyFill="1" applyBorder="1" applyAlignment="1">
      <alignment horizontal="center" vertical="center"/>
    </xf>
    <xf numFmtId="165" fontId="0" fillId="3" borderId="7" xfId="1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/>
    </xf>
    <xf numFmtId="165" fontId="0" fillId="3" borderId="5" xfId="1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166" fontId="4" fillId="0" borderId="24" xfId="0" applyNumberFormat="1" applyFon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</cellXfs>
  <cellStyles count="15">
    <cellStyle name="Commentaire 2" xfId="9"/>
    <cellStyle name="Milliers" xfId="1" builtinId="3"/>
    <cellStyle name="Milliers 2" xfId="3"/>
    <cellStyle name="Milliers 3" xfId="4"/>
    <cellStyle name="Normal" xfId="0" builtinId="0"/>
    <cellStyle name="Normal 2" xfId="5"/>
    <cellStyle name="Normal 3" xfId="6"/>
    <cellStyle name="Normal 4" xfId="13"/>
    <cellStyle name="Normal 5" xfId="12"/>
    <cellStyle name="Pourcentage" xfId="2" builtinId="5"/>
    <cellStyle name="Pourcentage 2" xfId="7"/>
    <cellStyle name="Pourcentage 3" xfId="8"/>
    <cellStyle name="Pourcentage 4" xfId="14"/>
    <cellStyle name="Titre 2 2" xfId="10"/>
    <cellStyle name="Titre 4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C2:M34"/>
  <sheetViews>
    <sheetView tabSelected="1" zoomScale="70" zoomScaleNormal="70" workbookViewId="0">
      <selection activeCell="G12" sqref="G12"/>
    </sheetView>
  </sheetViews>
  <sheetFormatPr baseColWidth="10" defaultRowHeight="14.4"/>
  <cols>
    <col min="1" max="1" width="11.5546875" style="2"/>
    <col min="2" max="2" width="9.77734375" style="2" customWidth="1"/>
    <col min="3" max="3" width="6.77734375" style="2" customWidth="1"/>
    <col min="4" max="4" width="14.109375" style="2" customWidth="1"/>
    <col min="5" max="5" width="11.5546875" style="2"/>
    <col min="6" max="6" width="16.88671875" style="38" customWidth="1"/>
    <col min="7" max="7" width="13.33203125" style="1" customWidth="1"/>
    <col min="8" max="8" width="17.109375" style="1" customWidth="1"/>
    <col min="9" max="9" width="15.33203125" style="1" customWidth="1"/>
    <col min="10" max="10" width="12.88671875" style="1" customWidth="1"/>
    <col min="11" max="11" width="11.5546875" style="1"/>
    <col min="12" max="12" width="11.5546875" style="2"/>
    <col min="13" max="13" width="6" style="2" customWidth="1"/>
    <col min="14" max="16384" width="11.5546875" style="2"/>
  </cols>
  <sheetData>
    <row r="2" spans="3:13" ht="15" thickBot="1"/>
    <row r="3" spans="3:13" ht="14.4" customHeight="1">
      <c r="C3" s="139" t="s">
        <v>7</v>
      </c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3:13" ht="15" customHeight="1" thickBot="1"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3:13">
      <c r="C5" s="5"/>
      <c r="D5" s="6"/>
      <c r="E5" s="6"/>
      <c r="F5" s="39"/>
      <c r="G5" s="27"/>
      <c r="H5" s="27"/>
      <c r="I5" s="27"/>
      <c r="J5" s="27"/>
      <c r="K5" s="27"/>
      <c r="L5" s="6"/>
      <c r="M5" s="7"/>
    </row>
    <row r="6" spans="3:13" ht="15" thickBot="1">
      <c r="C6" s="8"/>
      <c r="D6" s="10"/>
      <c r="E6" s="9"/>
      <c r="F6" s="10"/>
      <c r="G6" s="9"/>
      <c r="H6" s="10"/>
      <c r="I6" s="10"/>
      <c r="J6" s="10"/>
      <c r="K6" s="10"/>
      <c r="L6" s="9"/>
      <c r="M6" s="11"/>
    </row>
    <row r="7" spans="3:13" ht="43.2" customHeight="1">
      <c r="C7" s="8"/>
      <c r="D7" s="136" t="s">
        <v>23</v>
      </c>
      <c r="E7" s="9"/>
      <c r="F7" s="4" t="s">
        <v>11</v>
      </c>
      <c r="G7" s="32">
        <f>Feuil1!E13</f>
        <v>0.10120485279573269</v>
      </c>
      <c r="H7" s="10"/>
      <c r="I7" s="10"/>
      <c r="J7" s="10"/>
      <c r="K7" s="10"/>
      <c r="L7" s="9"/>
      <c r="M7" s="11"/>
    </row>
    <row r="8" spans="3:13" ht="43.2">
      <c r="C8" s="8"/>
      <c r="D8" s="137"/>
      <c r="E8" s="9"/>
      <c r="F8" s="55" t="s">
        <v>12</v>
      </c>
      <c r="G8" s="49">
        <f>Feuil1!F13</f>
        <v>2.070314843114732E-2</v>
      </c>
      <c r="H8" s="10"/>
      <c r="I8" s="10"/>
      <c r="J8" s="10"/>
      <c r="K8" s="10"/>
      <c r="L8" s="9"/>
      <c r="M8" s="11"/>
    </row>
    <row r="9" spans="3:13" ht="43.8" thickBot="1">
      <c r="C9" s="8"/>
      <c r="D9" s="138"/>
      <c r="E9" s="9"/>
      <c r="F9" s="3" t="s">
        <v>31</v>
      </c>
      <c r="G9" s="31">
        <f>Feuil1!G13</f>
        <v>0.17252623692622768</v>
      </c>
      <c r="H9" s="10"/>
      <c r="I9" s="10"/>
      <c r="J9" s="10"/>
      <c r="K9" s="10"/>
      <c r="L9" s="9"/>
      <c r="M9" s="11"/>
    </row>
    <row r="10" spans="3:13" ht="15" thickBot="1">
      <c r="C10" s="8"/>
      <c r="D10" s="9"/>
      <c r="E10" s="9"/>
      <c r="F10" s="26"/>
      <c r="G10" s="10"/>
      <c r="H10" s="10"/>
      <c r="I10" s="10"/>
      <c r="J10" s="10"/>
      <c r="K10" s="10"/>
      <c r="L10" s="9"/>
      <c r="M10" s="11"/>
    </row>
    <row r="11" spans="3:13" ht="51.6" customHeight="1" thickBot="1">
      <c r="C11" s="8"/>
      <c r="D11" s="136" t="s">
        <v>24</v>
      </c>
      <c r="E11" s="9"/>
      <c r="F11" s="40"/>
      <c r="G11" s="57" t="s">
        <v>18</v>
      </c>
      <c r="H11" s="62" t="s">
        <v>0</v>
      </c>
      <c r="I11" s="63" t="s">
        <v>1</v>
      </c>
      <c r="J11" s="64" t="s">
        <v>2</v>
      </c>
      <c r="K11" s="67" t="s">
        <v>29</v>
      </c>
      <c r="L11" s="9"/>
      <c r="M11" s="11"/>
    </row>
    <row r="12" spans="3:13" ht="28.8">
      <c r="C12" s="8"/>
      <c r="D12" s="137"/>
      <c r="E12" s="9"/>
      <c r="F12" s="36" t="s">
        <v>30</v>
      </c>
      <c r="G12" s="60"/>
      <c r="H12" s="61"/>
      <c r="I12" s="61"/>
      <c r="J12" s="61"/>
      <c r="K12" s="68"/>
      <c r="L12" s="9"/>
      <c r="M12" s="11"/>
    </row>
    <row r="13" spans="3:13" ht="28.8">
      <c r="C13" s="8"/>
      <c r="D13" s="137"/>
      <c r="E13" s="9"/>
      <c r="F13" s="113" t="s">
        <v>19</v>
      </c>
      <c r="G13" s="106">
        <v>30</v>
      </c>
      <c r="H13" s="90">
        <v>68</v>
      </c>
      <c r="I13" s="90">
        <v>80.788104224125405</v>
      </c>
      <c r="J13" s="90">
        <v>72.641715177004698</v>
      </c>
      <c r="K13" s="93">
        <v>72.641715177004698</v>
      </c>
      <c r="L13" s="9"/>
      <c r="M13" s="11"/>
    </row>
    <row r="14" spans="3:13" ht="28.8">
      <c r="C14" s="8"/>
      <c r="D14" s="137"/>
      <c r="E14" s="9"/>
      <c r="F14" s="113" t="s">
        <v>20</v>
      </c>
      <c r="G14" s="106">
        <v>3.8</v>
      </c>
      <c r="H14" s="90">
        <v>3</v>
      </c>
      <c r="I14" s="90">
        <v>6.333883727681811</v>
      </c>
      <c r="J14" s="90">
        <v>6.312829011503216</v>
      </c>
      <c r="K14" s="93">
        <v>6.312829011503216</v>
      </c>
      <c r="L14" s="9"/>
      <c r="M14" s="11"/>
    </row>
    <row r="15" spans="3:13" ht="29.4" thickBot="1">
      <c r="C15" s="8"/>
      <c r="D15" s="138"/>
      <c r="E15" s="9"/>
      <c r="F15" s="114" t="s">
        <v>32</v>
      </c>
      <c r="G15" s="107">
        <v>46</v>
      </c>
      <c r="H15" s="92">
        <v>129</v>
      </c>
      <c r="I15" s="92">
        <v>51</v>
      </c>
      <c r="J15" s="92">
        <v>102</v>
      </c>
      <c r="K15" s="91">
        <v>102</v>
      </c>
      <c r="L15" s="9"/>
      <c r="M15" s="11"/>
    </row>
    <row r="16" spans="3:13">
      <c r="C16" s="8"/>
      <c r="D16" s="9"/>
      <c r="E16" s="9"/>
      <c r="F16" s="40"/>
      <c r="G16" s="10"/>
      <c r="H16" s="10"/>
      <c r="I16" s="10"/>
      <c r="J16" s="10"/>
      <c r="K16" s="10"/>
      <c r="L16" s="9"/>
      <c r="M16" s="11"/>
    </row>
    <row r="17" spans="3:13" ht="15" thickBot="1">
      <c r="C17" s="8"/>
      <c r="D17" s="9"/>
      <c r="E17" s="9"/>
      <c r="F17" s="40"/>
      <c r="G17" s="10"/>
      <c r="H17" s="10"/>
      <c r="I17" s="10"/>
      <c r="J17" s="10"/>
      <c r="K17" s="10"/>
      <c r="L17" s="9"/>
      <c r="M17" s="11"/>
    </row>
    <row r="18" spans="3:13" ht="57.6" customHeight="1" thickBot="1">
      <c r="C18" s="8"/>
      <c r="D18" s="136" t="s">
        <v>10</v>
      </c>
      <c r="E18" s="9"/>
      <c r="F18" s="41"/>
      <c r="G18" s="21" t="s">
        <v>18</v>
      </c>
      <c r="H18" s="17" t="s">
        <v>0</v>
      </c>
      <c r="I18" s="18" t="s">
        <v>1</v>
      </c>
      <c r="J18" s="19" t="s">
        <v>2</v>
      </c>
      <c r="K18" s="22" t="s">
        <v>29</v>
      </c>
      <c r="L18" s="16" t="s">
        <v>4</v>
      </c>
      <c r="M18" s="11"/>
    </row>
    <row r="19" spans="3:13">
      <c r="C19" s="8"/>
      <c r="D19" s="137"/>
      <c r="E19" s="9"/>
      <c r="F19" s="53" t="s">
        <v>3</v>
      </c>
      <c r="G19" s="35"/>
      <c r="H19" s="23"/>
      <c r="I19" s="23"/>
      <c r="J19" s="23"/>
      <c r="K19" s="24"/>
      <c r="L19" s="96">
        <f>SUM(G19:K19)</f>
        <v>0</v>
      </c>
      <c r="M19" s="11"/>
    </row>
    <row r="20" spans="3:13" ht="81" customHeight="1">
      <c r="C20" s="8"/>
      <c r="D20" s="137"/>
      <c r="E20" s="9"/>
      <c r="F20" s="52" t="s">
        <v>13</v>
      </c>
      <c r="G20" s="28">
        <f>G19*(11.4-1)*G12/1000</f>
        <v>0</v>
      </c>
      <c r="H20" s="25">
        <f>H19*(11.4-1)*H12/1000</f>
        <v>0</v>
      </c>
      <c r="I20" s="25">
        <f>I19*(11.4-1)*I12/1000</f>
        <v>0</v>
      </c>
      <c r="J20" s="25">
        <f>J19*(11.4-1)*J12/1000</f>
        <v>0</v>
      </c>
      <c r="K20" s="29">
        <f>K19*(11.4-1)*K12/1000</f>
        <v>0</v>
      </c>
      <c r="L20" s="94">
        <f>SUM(G20:K20)</f>
        <v>0</v>
      </c>
      <c r="M20" s="11"/>
    </row>
    <row r="21" spans="3:13" ht="34.200000000000003" customHeight="1">
      <c r="C21" s="8"/>
      <c r="D21" s="137"/>
      <c r="E21" s="9"/>
      <c r="F21" s="52" t="s">
        <v>8</v>
      </c>
      <c r="G21" s="48">
        <f>G13*G20/1000</f>
        <v>0</v>
      </c>
      <c r="H21" s="37">
        <f>H13*H20/1000</f>
        <v>0</v>
      </c>
      <c r="I21" s="37">
        <f>I13*I20/1000</f>
        <v>0</v>
      </c>
      <c r="J21" s="37">
        <f>J13*J20/1000</f>
        <v>0</v>
      </c>
      <c r="K21" s="49">
        <f>K13*K20/1000</f>
        <v>0</v>
      </c>
      <c r="L21" s="94">
        <f>SUM(G21:K21)</f>
        <v>0</v>
      </c>
      <c r="M21" s="11"/>
    </row>
    <row r="22" spans="3:13" ht="33.6" customHeight="1" thickBot="1">
      <c r="C22" s="8"/>
      <c r="D22" s="138"/>
      <c r="E22" s="9"/>
      <c r="F22" s="132" t="s">
        <v>9</v>
      </c>
      <c r="G22" s="126">
        <f>G14*G20/1000</f>
        <v>0</v>
      </c>
      <c r="H22" s="115">
        <f>H14*H20/1000</f>
        <v>0</v>
      </c>
      <c r="I22" s="115">
        <f>I14*I20/1000</f>
        <v>0</v>
      </c>
      <c r="J22" s="115">
        <f>J14*J20/1000</f>
        <v>0</v>
      </c>
      <c r="K22" s="128">
        <f>K14*K20/1000</f>
        <v>0</v>
      </c>
      <c r="L22" s="94">
        <f>SUM(G22:K22)</f>
        <v>0</v>
      </c>
      <c r="M22" s="11"/>
    </row>
    <row r="23" spans="3:13" ht="15" thickBot="1">
      <c r="C23" s="8"/>
      <c r="D23" s="9"/>
      <c r="E23" s="9"/>
      <c r="F23" s="133" t="s">
        <v>33</v>
      </c>
      <c r="G23" s="127">
        <f>G15*G20/1000</f>
        <v>0</v>
      </c>
      <c r="H23" s="129">
        <f>H15*H20/1000</f>
        <v>0</v>
      </c>
      <c r="I23" s="129">
        <f t="shared" ref="I23:J23" si="0">I15*I20/1000</f>
        <v>0</v>
      </c>
      <c r="J23" s="129">
        <f t="shared" si="0"/>
        <v>0</v>
      </c>
      <c r="K23" s="105">
        <f>K15*K20/1000</f>
        <v>0</v>
      </c>
      <c r="L23" s="95">
        <f>SUM(G23:K23)</f>
        <v>0</v>
      </c>
      <c r="M23" s="11"/>
    </row>
    <row r="24" spans="3:13">
      <c r="C24" s="8"/>
      <c r="D24" s="9"/>
      <c r="E24" s="9"/>
      <c r="F24" s="42"/>
      <c r="G24" s="9"/>
      <c r="H24" s="9"/>
      <c r="I24" s="10"/>
      <c r="J24" s="10"/>
      <c r="K24" s="10"/>
      <c r="L24" s="9"/>
      <c r="M24" s="11"/>
    </row>
    <row r="25" spans="3:13" ht="15" thickBot="1">
      <c r="C25" s="8"/>
      <c r="D25" s="9"/>
      <c r="E25" s="9"/>
      <c r="F25" s="40"/>
      <c r="G25" s="9"/>
      <c r="H25" s="9"/>
      <c r="I25" s="10"/>
      <c r="J25" s="10"/>
      <c r="K25" s="10"/>
      <c r="L25" s="9"/>
      <c r="M25" s="11"/>
    </row>
    <row r="26" spans="3:13">
      <c r="C26" s="8"/>
      <c r="D26" s="136" t="s">
        <v>17</v>
      </c>
      <c r="E26" s="9"/>
      <c r="F26" s="42"/>
      <c r="G26" s="34" t="s">
        <v>6</v>
      </c>
      <c r="H26" s="30" t="s">
        <v>5</v>
      </c>
      <c r="I26" s="100" t="s">
        <v>34</v>
      </c>
      <c r="J26" s="10"/>
      <c r="K26" s="10"/>
      <c r="L26" s="9"/>
      <c r="M26" s="11"/>
    </row>
    <row r="27" spans="3:13" ht="52.2" customHeight="1">
      <c r="C27" s="8"/>
      <c r="D27" s="137"/>
      <c r="E27" s="9"/>
      <c r="F27" s="33" t="s">
        <v>14</v>
      </c>
      <c r="G27" s="37">
        <f>G7*L19/10000</f>
        <v>0</v>
      </c>
      <c r="H27" s="37">
        <f>G8*L19/10000</f>
        <v>0</v>
      </c>
      <c r="I27" s="115">
        <f>G9*L19/10000</f>
        <v>0</v>
      </c>
      <c r="J27" s="10"/>
      <c r="K27" s="10"/>
      <c r="L27" s="9"/>
      <c r="M27" s="11"/>
    </row>
    <row r="28" spans="3:13" ht="49.8" customHeight="1">
      <c r="C28" s="8"/>
      <c r="D28" s="137"/>
      <c r="E28" s="9"/>
      <c r="F28" s="33" t="s">
        <v>15</v>
      </c>
      <c r="G28" s="37">
        <f>L21</f>
        <v>0</v>
      </c>
      <c r="H28" s="37">
        <f>L22</f>
        <v>0</v>
      </c>
      <c r="I28" s="115">
        <f>L23</f>
        <v>0</v>
      </c>
      <c r="J28" s="43"/>
      <c r="K28" s="10"/>
      <c r="L28" s="9"/>
      <c r="M28" s="11"/>
    </row>
    <row r="29" spans="3:13" ht="32.4" customHeight="1" thickBot="1">
      <c r="C29" s="8"/>
      <c r="D29" s="138"/>
      <c r="E29" s="9"/>
      <c r="F29" s="33" t="s">
        <v>16</v>
      </c>
      <c r="G29" s="30" t="str">
        <f>IF(G28&lt;G27,"NON","OUI")</f>
        <v>OUI</v>
      </c>
      <c r="H29" s="30" t="str">
        <f>IF(H28&lt;H27,"NON","OUI")</f>
        <v>OUI</v>
      </c>
      <c r="I29" s="100" t="str">
        <f>IF(I28&lt;I27,"NON","OUI")</f>
        <v>OUI</v>
      </c>
      <c r="J29" s="10"/>
      <c r="K29" s="10"/>
      <c r="L29" s="9"/>
      <c r="M29" s="11"/>
    </row>
    <row r="30" spans="3:13" ht="32.4" customHeight="1" thickBot="1">
      <c r="C30" s="8"/>
      <c r="D30" s="10"/>
      <c r="E30" s="9"/>
      <c r="F30" s="10"/>
      <c r="G30" s="10"/>
      <c r="H30" s="9"/>
      <c r="I30" s="10"/>
      <c r="J30" s="10"/>
      <c r="K30" s="10"/>
      <c r="L30" s="9"/>
      <c r="M30" s="11"/>
    </row>
    <row r="31" spans="3:13" ht="61.8" customHeight="1">
      <c r="C31" s="8"/>
      <c r="D31" s="136" t="s">
        <v>21</v>
      </c>
      <c r="E31" s="9"/>
      <c r="F31" s="109" t="s">
        <v>44</v>
      </c>
      <c r="G31" s="44" t="e">
        <f>IF(G28&lt;G27,"sans objet",1-(G27/G28))</f>
        <v>#DIV/0!</v>
      </c>
      <c r="H31" s="44" t="e">
        <f>IF(H28&lt;H27,"sans objet",1-(H27/H28))</f>
        <v>#DIV/0!</v>
      </c>
      <c r="I31" s="122" t="e">
        <f>IF(I28&lt;I27,"sans objet",1-(I27/I28))</f>
        <v>#DIV/0!</v>
      </c>
      <c r="J31" s="10"/>
      <c r="K31" s="10"/>
      <c r="L31" s="9"/>
      <c r="M31" s="11"/>
    </row>
    <row r="32" spans="3:13" ht="16.2" customHeight="1">
      <c r="C32" s="8"/>
      <c r="D32" s="137"/>
      <c r="E32" s="9"/>
      <c r="F32" s="50"/>
      <c r="G32" s="10"/>
      <c r="H32" s="10"/>
      <c r="I32" s="10"/>
      <c r="J32" s="10"/>
      <c r="K32" s="10"/>
      <c r="L32" s="9"/>
      <c r="M32" s="11"/>
    </row>
    <row r="33" spans="3:13" ht="91.8" customHeight="1" thickBot="1">
      <c r="C33" s="8"/>
      <c r="D33" s="138"/>
      <c r="E33" s="51" t="s">
        <v>22</v>
      </c>
      <c r="F33" s="109" t="s">
        <v>43</v>
      </c>
      <c r="G33" s="54" t="e">
        <f>(G28-G27)/(L21/L20)</f>
        <v>#DIV/0!</v>
      </c>
      <c r="H33" s="99" t="e">
        <f>(H28-H27)/(L22/L20)</f>
        <v>#DIV/0!</v>
      </c>
      <c r="I33" s="99" t="e">
        <f>(I28-I27)/(L23/L20)</f>
        <v>#DIV/0!</v>
      </c>
      <c r="J33" s="20"/>
      <c r="K33" s="20"/>
      <c r="M33" s="11"/>
    </row>
    <row r="34" spans="3:13" ht="61.8" customHeight="1" thickBot="1">
      <c r="C34" s="12"/>
      <c r="D34" s="45"/>
      <c r="E34" s="13"/>
      <c r="F34" s="46"/>
      <c r="G34" s="47"/>
      <c r="H34" s="47"/>
      <c r="I34" s="14"/>
      <c r="J34" s="14"/>
      <c r="K34" s="14"/>
      <c r="L34" s="13"/>
      <c r="M34" s="15"/>
    </row>
  </sheetData>
  <mergeCells count="6">
    <mergeCell ref="D31:D33"/>
    <mergeCell ref="C3:M4"/>
    <mergeCell ref="D18:D22"/>
    <mergeCell ref="D26:D29"/>
    <mergeCell ref="D7:D9"/>
    <mergeCell ref="D11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M34"/>
  <sheetViews>
    <sheetView zoomScale="85" zoomScaleNormal="85" workbookViewId="0">
      <selection activeCell="F31" sqref="F31"/>
    </sheetView>
  </sheetViews>
  <sheetFormatPr baseColWidth="10" defaultRowHeight="14.4"/>
  <cols>
    <col min="1" max="1" width="11.5546875" style="70"/>
    <col min="2" max="2" width="9.77734375" style="70" customWidth="1"/>
    <col min="3" max="3" width="6.77734375" style="70" customWidth="1"/>
    <col min="4" max="4" width="14.109375" style="70" customWidth="1"/>
    <col min="5" max="5" width="11.5546875" style="70"/>
    <col min="6" max="6" width="16.88671875" style="116" customWidth="1"/>
    <col min="7" max="7" width="13.33203125" style="69" customWidth="1"/>
    <col min="8" max="8" width="17.109375" style="69" customWidth="1"/>
    <col min="9" max="9" width="15.33203125" style="69" customWidth="1"/>
    <col min="10" max="10" width="12.88671875" style="69" customWidth="1"/>
    <col min="11" max="11" width="11.5546875" style="69"/>
    <col min="12" max="12" width="11.5546875" style="70"/>
    <col min="13" max="13" width="6" style="70" customWidth="1"/>
    <col min="14" max="16384" width="11.5546875" style="70"/>
  </cols>
  <sheetData>
    <row r="2" spans="3:13" ht="15" thickBot="1"/>
    <row r="3" spans="3:13" ht="14.4" customHeight="1">
      <c r="C3" s="139" t="s">
        <v>28</v>
      </c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3:13" ht="15" customHeight="1" thickBot="1"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3:13">
      <c r="C5" s="73"/>
      <c r="D5" s="74"/>
      <c r="E5" s="74"/>
      <c r="F5" s="117"/>
      <c r="G5" s="102"/>
      <c r="H5" s="102"/>
      <c r="I5" s="102"/>
      <c r="J5" s="102"/>
      <c r="K5" s="102"/>
      <c r="L5" s="74"/>
      <c r="M5" s="75"/>
    </row>
    <row r="6" spans="3:13" ht="15" thickBot="1">
      <c r="C6" s="76"/>
      <c r="D6" s="78"/>
      <c r="E6" s="77"/>
      <c r="F6" s="78"/>
      <c r="G6" s="77"/>
      <c r="H6" s="78"/>
      <c r="I6" s="78"/>
      <c r="J6" s="78"/>
      <c r="K6" s="78"/>
      <c r="L6" s="77"/>
      <c r="M6" s="79"/>
    </row>
    <row r="7" spans="3:13" ht="43.2" customHeight="1">
      <c r="C7" s="76"/>
      <c r="D7" s="136" t="s">
        <v>23</v>
      </c>
      <c r="E7" s="77"/>
      <c r="F7" s="72" t="s">
        <v>11</v>
      </c>
      <c r="G7" s="108">
        <f>Feuil1!E9</f>
        <v>8.2725601881479371E-2</v>
      </c>
      <c r="H7" s="78"/>
      <c r="I7" s="78"/>
      <c r="J7" s="78"/>
      <c r="K7" s="78"/>
      <c r="L7" s="77"/>
      <c r="M7" s="79"/>
    </row>
    <row r="8" spans="3:13" ht="43.2">
      <c r="C8" s="76"/>
      <c r="D8" s="137"/>
      <c r="E8" s="77"/>
      <c r="F8" s="135" t="s">
        <v>12</v>
      </c>
      <c r="G8" s="128">
        <f>Feuil1!F9</f>
        <v>1.7210564212893829E-2</v>
      </c>
      <c r="H8" s="78"/>
      <c r="I8" s="78"/>
      <c r="J8" s="78"/>
      <c r="K8" s="78"/>
      <c r="L8" s="77"/>
      <c r="M8" s="79"/>
    </row>
    <row r="9" spans="3:13" ht="43.8" thickBot="1">
      <c r="C9" s="76"/>
      <c r="D9" s="138"/>
      <c r="E9" s="77"/>
      <c r="F9" s="71" t="s">
        <v>31</v>
      </c>
      <c r="G9" s="105">
        <f>Feuil1!G9</f>
        <v>0.14342136844078193</v>
      </c>
      <c r="H9" s="78"/>
      <c r="I9" s="78"/>
      <c r="J9" s="78"/>
      <c r="K9" s="78"/>
      <c r="L9" s="77"/>
      <c r="M9" s="79"/>
    </row>
    <row r="10" spans="3:13" ht="15" thickBot="1">
      <c r="C10" s="76"/>
      <c r="D10" s="77"/>
      <c r="E10" s="77"/>
      <c r="F10" s="101"/>
      <c r="G10" s="78"/>
      <c r="H10" s="78"/>
      <c r="I10" s="78"/>
      <c r="J10" s="78"/>
      <c r="K10" s="78"/>
      <c r="L10" s="77"/>
      <c r="M10" s="79"/>
    </row>
    <row r="11" spans="3:13" ht="51.6" customHeight="1" thickBot="1">
      <c r="C11" s="76"/>
      <c r="D11" s="136" t="s">
        <v>24</v>
      </c>
      <c r="E11" s="77"/>
      <c r="F11" s="118"/>
      <c r="G11" s="57" t="s">
        <v>18</v>
      </c>
      <c r="H11" s="62" t="s">
        <v>0</v>
      </c>
      <c r="I11" s="63" t="s">
        <v>1</v>
      </c>
      <c r="J11" s="64" t="s">
        <v>2</v>
      </c>
      <c r="K11" s="67" t="s">
        <v>29</v>
      </c>
      <c r="L11" s="77"/>
      <c r="M11" s="79"/>
    </row>
    <row r="12" spans="3:13" ht="28.8">
      <c r="C12" s="76"/>
      <c r="D12" s="137"/>
      <c r="E12" s="77"/>
      <c r="F12" s="112" t="s">
        <v>30</v>
      </c>
      <c r="G12" s="60"/>
      <c r="H12" s="61"/>
      <c r="I12" s="61"/>
      <c r="J12" s="61"/>
      <c r="K12" s="68"/>
      <c r="L12" s="77"/>
      <c r="M12" s="79"/>
    </row>
    <row r="13" spans="3:13" ht="28.8">
      <c r="C13" s="76"/>
      <c r="D13" s="137"/>
      <c r="E13" s="77"/>
      <c r="F13" s="113" t="s">
        <v>19</v>
      </c>
      <c r="G13" s="106">
        <v>30</v>
      </c>
      <c r="H13" s="90">
        <v>68</v>
      </c>
      <c r="I13" s="90">
        <v>80.788104224125405</v>
      </c>
      <c r="J13" s="90">
        <v>72.641715177004698</v>
      </c>
      <c r="K13" s="93">
        <v>72.641715177004698</v>
      </c>
      <c r="L13" s="77"/>
      <c r="M13" s="79"/>
    </row>
    <row r="14" spans="3:13" ht="28.8">
      <c r="C14" s="76"/>
      <c r="D14" s="137"/>
      <c r="E14" s="77"/>
      <c r="F14" s="113" t="s">
        <v>20</v>
      </c>
      <c r="G14" s="106">
        <v>3.8</v>
      </c>
      <c r="H14" s="90">
        <v>3</v>
      </c>
      <c r="I14" s="90">
        <v>6.333883727681811</v>
      </c>
      <c r="J14" s="90">
        <v>6.312829011503216</v>
      </c>
      <c r="K14" s="93">
        <v>6.312829011503216</v>
      </c>
      <c r="L14" s="77"/>
      <c r="M14" s="79"/>
    </row>
    <row r="15" spans="3:13" ht="29.4" thickBot="1">
      <c r="C15" s="76"/>
      <c r="D15" s="138"/>
      <c r="E15" s="77"/>
      <c r="F15" s="114" t="s">
        <v>32</v>
      </c>
      <c r="G15" s="107">
        <v>46</v>
      </c>
      <c r="H15" s="92">
        <v>129</v>
      </c>
      <c r="I15" s="92">
        <v>51</v>
      </c>
      <c r="J15" s="92">
        <v>102</v>
      </c>
      <c r="K15" s="91">
        <v>102</v>
      </c>
      <c r="L15" s="77"/>
      <c r="M15" s="79"/>
    </row>
    <row r="16" spans="3:13">
      <c r="C16" s="76"/>
      <c r="D16" s="77"/>
      <c r="E16" s="77"/>
      <c r="F16" s="118"/>
      <c r="G16" s="78"/>
      <c r="H16" s="78"/>
      <c r="I16" s="78"/>
      <c r="J16" s="78"/>
      <c r="K16" s="78"/>
      <c r="L16" s="77"/>
      <c r="M16" s="79"/>
    </row>
    <row r="17" spans="3:13" ht="15" thickBot="1">
      <c r="C17" s="76"/>
      <c r="D17" s="77"/>
      <c r="E17" s="77"/>
      <c r="F17" s="118"/>
      <c r="G17" s="78"/>
      <c r="H17" s="78"/>
      <c r="I17" s="78"/>
      <c r="J17" s="78"/>
      <c r="K17" s="78"/>
      <c r="L17" s="77"/>
      <c r="M17" s="79"/>
    </row>
    <row r="18" spans="3:13" ht="57.6" customHeight="1" thickBot="1">
      <c r="C18" s="76"/>
      <c r="D18" s="136" t="s">
        <v>10</v>
      </c>
      <c r="E18" s="77"/>
      <c r="F18" s="119"/>
      <c r="G18" s="88" t="s">
        <v>18</v>
      </c>
      <c r="H18" s="85" t="s">
        <v>0</v>
      </c>
      <c r="I18" s="86" t="s">
        <v>1</v>
      </c>
      <c r="J18" s="87" t="s">
        <v>2</v>
      </c>
      <c r="K18" s="89" t="s">
        <v>29</v>
      </c>
      <c r="L18" s="84" t="s">
        <v>4</v>
      </c>
      <c r="M18" s="79"/>
    </row>
    <row r="19" spans="3:13">
      <c r="C19" s="76"/>
      <c r="D19" s="137"/>
      <c r="E19" s="77"/>
      <c r="F19" s="134" t="s">
        <v>3</v>
      </c>
      <c r="G19" s="111"/>
      <c r="H19" s="97"/>
      <c r="I19" s="97"/>
      <c r="J19" s="97"/>
      <c r="K19" s="98"/>
      <c r="L19" s="96">
        <f>SUM(G19:K19)</f>
        <v>0</v>
      </c>
      <c r="M19" s="79"/>
    </row>
    <row r="20" spans="3:13" ht="81" customHeight="1">
      <c r="C20" s="76"/>
      <c r="D20" s="137"/>
      <c r="E20" s="77"/>
      <c r="F20" s="132" t="s">
        <v>13</v>
      </c>
      <c r="G20" s="103">
        <f>G19*(11.4-1)*G12/1000</f>
        <v>0</v>
      </c>
      <c r="H20" s="99">
        <f>H19*(11.4-1)*H12/1000</f>
        <v>0</v>
      </c>
      <c r="I20" s="99">
        <f>I19*(11.4-1)*I12/1000</f>
        <v>0</v>
      </c>
      <c r="J20" s="99">
        <f>J19*(11.4-1)*J12/1000</f>
        <v>0</v>
      </c>
      <c r="K20" s="104">
        <f>K19*(11.4-1)*K12/1000</f>
        <v>0</v>
      </c>
      <c r="L20" s="94">
        <f>SUM(G20:K20)</f>
        <v>0</v>
      </c>
      <c r="M20" s="79"/>
    </row>
    <row r="21" spans="3:13" ht="34.200000000000003" customHeight="1">
      <c r="C21" s="76"/>
      <c r="D21" s="137"/>
      <c r="E21" s="77"/>
      <c r="F21" s="132" t="s">
        <v>8</v>
      </c>
      <c r="G21" s="126">
        <f>G13*G20/1000</f>
        <v>0</v>
      </c>
      <c r="H21" s="115">
        <f>H13*H20/1000</f>
        <v>0</v>
      </c>
      <c r="I21" s="115">
        <f>I13*I20/1000</f>
        <v>0</v>
      </c>
      <c r="J21" s="115">
        <f>J13*J20/1000</f>
        <v>0</v>
      </c>
      <c r="K21" s="128">
        <f>K13*K20/1000</f>
        <v>0</v>
      </c>
      <c r="L21" s="94">
        <f>SUM(G21:K21)</f>
        <v>0</v>
      </c>
      <c r="M21" s="79"/>
    </row>
    <row r="22" spans="3:13" ht="33.6" customHeight="1" thickBot="1">
      <c r="C22" s="76"/>
      <c r="D22" s="138"/>
      <c r="E22" s="77"/>
      <c r="F22" s="132" t="s">
        <v>9</v>
      </c>
      <c r="G22" s="126">
        <f>G14*G20/1000</f>
        <v>0</v>
      </c>
      <c r="H22" s="115">
        <f>H14*H20/1000</f>
        <v>0</v>
      </c>
      <c r="I22" s="115">
        <f>I14*I20/1000</f>
        <v>0</v>
      </c>
      <c r="J22" s="115">
        <f>J14*J20/1000</f>
        <v>0</v>
      </c>
      <c r="K22" s="128">
        <f>K14*K20/1000</f>
        <v>0</v>
      </c>
      <c r="L22" s="94">
        <f>SUM(G22:K22)</f>
        <v>0</v>
      </c>
      <c r="M22" s="79"/>
    </row>
    <row r="23" spans="3:13" ht="15" thickBot="1">
      <c r="C23" s="76"/>
      <c r="D23" s="77"/>
      <c r="E23" s="77"/>
      <c r="F23" s="133" t="s">
        <v>33</v>
      </c>
      <c r="G23" s="127">
        <f>G15*G20/1000</f>
        <v>0</v>
      </c>
      <c r="H23" s="129">
        <f>H15*H20/1000</f>
        <v>0</v>
      </c>
      <c r="I23" s="129">
        <f t="shared" ref="I23:J23" si="0">I15*I20/1000</f>
        <v>0</v>
      </c>
      <c r="J23" s="129">
        <f t="shared" si="0"/>
        <v>0</v>
      </c>
      <c r="K23" s="105">
        <f>K15*K20/1000</f>
        <v>0</v>
      </c>
      <c r="L23" s="95">
        <f>SUM(G23:K23)</f>
        <v>0</v>
      </c>
      <c r="M23" s="79"/>
    </row>
    <row r="24" spans="3:13">
      <c r="C24" s="76"/>
      <c r="D24" s="77"/>
      <c r="E24" s="77"/>
      <c r="F24" s="120"/>
      <c r="G24" s="77"/>
      <c r="H24" s="77"/>
      <c r="I24" s="78"/>
      <c r="J24" s="78"/>
      <c r="K24" s="78"/>
      <c r="L24" s="77"/>
      <c r="M24" s="79"/>
    </row>
    <row r="25" spans="3:13" ht="15" thickBot="1">
      <c r="C25" s="76"/>
      <c r="D25" s="77"/>
      <c r="E25" s="77"/>
      <c r="F25" s="118"/>
      <c r="G25" s="77"/>
      <c r="H25" s="77"/>
      <c r="I25" s="78"/>
      <c r="J25" s="78"/>
      <c r="K25" s="78"/>
      <c r="L25" s="77"/>
      <c r="M25" s="79"/>
    </row>
    <row r="26" spans="3:13">
      <c r="C26" s="76"/>
      <c r="D26" s="136" t="s">
        <v>17</v>
      </c>
      <c r="E26" s="77"/>
      <c r="F26" s="120"/>
      <c r="G26" s="110" t="s">
        <v>6</v>
      </c>
      <c r="H26" s="100" t="s">
        <v>5</v>
      </c>
      <c r="I26" s="100" t="s">
        <v>34</v>
      </c>
      <c r="J26" s="78"/>
      <c r="K26" s="78"/>
      <c r="L26" s="77"/>
      <c r="M26" s="79"/>
    </row>
    <row r="27" spans="3:13" ht="52.2" customHeight="1">
      <c r="C27" s="76"/>
      <c r="D27" s="137"/>
      <c r="E27" s="77"/>
      <c r="F27" s="109" t="s">
        <v>14</v>
      </c>
      <c r="G27" s="115">
        <f>G7*L19/10000</f>
        <v>0</v>
      </c>
      <c r="H27" s="115">
        <f>G8*L19/10000</f>
        <v>0</v>
      </c>
      <c r="I27" s="115">
        <f>G9*L19/10000</f>
        <v>0</v>
      </c>
      <c r="J27" s="78"/>
      <c r="K27" s="78"/>
      <c r="L27" s="77"/>
      <c r="M27" s="79"/>
    </row>
    <row r="28" spans="3:13" ht="49.8" customHeight="1">
      <c r="C28" s="76"/>
      <c r="D28" s="137"/>
      <c r="E28" s="77"/>
      <c r="F28" s="109" t="s">
        <v>15</v>
      </c>
      <c r="G28" s="115">
        <f>L21</f>
        <v>0</v>
      </c>
      <c r="H28" s="115">
        <f>L22</f>
        <v>0</v>
      </c>
      <c r="I28" s="115">
        <f>L23</f>
        <v>0</v>
      </c>
      <c r="J28" s="121"/>
      <c r="K28" s="78"/>
      <c r="L28" s="77"/>
      <c r="M28" s="79"/>
    </row>
    <row r="29" spans="3:13" ht="32.4" customHeight="1" thickBot="1">
      <c r="C29" s="76"/>
      <c r="D29" s="138"/>
      <c r="E29" s="77"/>
      <c r="F29" s="109" t="s">
        <v>16</v>
      </c>
      <c r="G29" s="100" t="str">
        <f>IF(G28&lt;G27,"NON","OUI")</f>
        <v>OUI</v>
      </c>
      <c r="H29" s="100" t="str">
        <f>IF(H28&lt;H27,"NON","OUI")</f>
        <v>OUI</v>
      </c>
      <c r="I29" s="100" t="str">
        <f>IF(I28&lt;I27,"NON","OUI")</f>
        <v>OUI</v>
      </c>
      <c r="J29" s="78"/>
      <c r="K29" s="78"/>
      <c r="L29" s="77"/>
      <c r="M29" s="79"/>
    </row>
    <row r="30" spans="3:13" ht="32.4" customHeight="1" thickBot="1">
      <c r="C30" s="76"/>
      <c r="D30" s="78"/>
      <c r="E30" s="77"/>
      <c r="F30" s="78"/>
      <c r="G30" s="78"/>
      <c r="H30" s="77"/>
      <c r="I30" s="78"/>
      <c r="J30" s="78"/>
      <c r="K30" s="78"/>
      <c r="L30" s="77"/>
      <c r="M30" s="79"/>
    </row>
    <row r="31" spans="3:13" ht="61.8" customHeight="1">
      <c r="C31" s="76"/>
      <c r="D31" s="136" t="s">
        <v>21</v>
      </c>
      <c r="E31" s="77"/>
      <c r="F31" s="109" t="s">
        <v>44</v>
      </c>
      <c r="G31" s="122" t="e">
        <f>IF(G28&lt;G27,"sans objet",1-(G27/G28))</f>
        <v>#DIV/0!</v>
      </c>
      <c r="H31" s="122" t="e">
        <f>IF(H28&lt;H27,"sans objet",1-(H27/H28))</f>
        <v>#DIV/0!</v>
      </c>
      <c r="I31" s="122" t="e">
        <f>IF(I28&lt;I27,"sans objet",1-(I27/I28))</f>
        <v>#DIV/0!</v>
      </c>
      <c r="J31" s="78"/>
      <c r="K31" s="78"/>
      <c r="L31" s="77"/>
      <c r="M31" s="79"/>
    </row>
    <row r="32" spans="3:13" ht="16.2" customHeight="1">
      <c r="C32" s="76"/>
      <c r="D32" s="137"/>
      <c r="E32" s="77"/>
      <c r="F32" s="130"/>
      <c r="G32" s="78"/>
      <c r="H32" s="78"/>
      <c r="I32" s="78"/>
      <c r="J32" s="78"/>
      <c r="K32" s="78"/>
      <c r="L32" s="77"/>
      <c r="M32" s="79"/>
    </row>
    <row r="33" spans="3:13" ht="91.8" customHeight="1" thickBot="1">
      <c r="C33" s="76"/>
      <c r="D33" s="138"/>
      <c r="E33" s="131" t="s">
        <v>22</v>
      </c>
      <c r="F33" s="109" t="s">
        <v>43</v>
      </c>
      <c r="G33" s="99" t="e">
        <f>(G28-G27)/(L21/L20)</f>
        <v>#DIV/0!</v>
      </c>
      <c r="H33" s="99" t="e">
        <f>(H28-H27)/(L22/L20)</f>
        <v>#DIV/0!</v>
      </c>
      <c r="I33" s="99" t="e">
        <f>(I28-I27)/(L23/L20)</f>
        <v>#DIV/0!</v>
      </c>
      <c r="M33" s="79"/>
    </row>
    <row r="34" spans="3:13" ht="61.8" customHeight="1" thickBot="1">
      <c r="C34" s="80"/>
      <c r="D34" s="123"/>
      <c r="E34" s="81"/>
      <c r="F34" s="124"/>
      <c r="G34" s="125"/>
      <c r="H34" s="125"/>
      <c r="I34" s="82"/>
      <c r="J34" s="82"/>
      <c r="K34" s="82"/>
      <c r="L34" s="81"/>
      <c r="M34" s="83"/>
    </row>
  </sheetData>
  <mergeCells count="6">
    <mergeCell ref="D31:D33"/>
    <mergeCell ref="C3:M4"/>
    <mergeCell ref="D7:D9"/>
    <mergeCell ref="D11:D15"/>
    <mergeCell ref="D18:D22"/>
    <mergeCell ref="D26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M34"/>
  <sheetViews>
    <sheetView zoomScale="85" zoomScaleNormal="85" workbookViewId="0">
      <selection activeCell="B39" sqref="B39"/>
    </sheetView>
  </sheetViews>
  <sheetFormatPr baseColWidth="10" defaultRowHeight="14.4"/>
  <cols>
    <col min="1" max="1" width="11.5546875" style="70"/>
    <col min="2" max="2" width="9.77734375" style="70" customWidth="1"/>
    <col min="3" max="3" width="6.77734375" style="70" customWidth="1"/>
    <col min="4" max="4" width="14.109375" style="70" customWidth="1"/>
    <col min="5" max="5" width="11.5546875" style="70"/>
    <col min="6" max="6" width="16.88671875" style="116" customWidth="1"/>
    <col min="7" max="7" width="13.33203125" style="69" customWidth="1"/>
    <col min="8" max="8" width="17.109375" style="69" customWidth="1"/>
    <col min="9" max="9" width="15.33203125" style="69" customWidth="1"/>
    <col min="10" max="10" width="12.88671875" style="69" customWidth="1"/>
    <col min="11" max="11" width="11.5546875" style="69"/>
    <col min="12" max="12" width="11.5546875" style="70"/>
    <col min="13" max="13" width="6" style="70" customWidth="1"/>
    <col min="14" max="16384" width="11.5546875" style="70"/>
  </cols>
  <sheetData>
    <row r="2" spans="3:13" ht="15" thickBot="1"/>
    <row r="3" spans="3:13" ht="14.4" customHeight="1">
      <c r="C3" s="139" t="s">
        <v>27</v>
      </c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3:13" ht="15" customHeight="1" thickBot="1"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3:13">
      <c r="C5" s="73"/>
      <c r="D5" s="74"/>
      <c r="E5" s="74"/>
      <c r="F5" s="117"/>
      <c r="G5" s="102"/>
      <c r="H5" s="102"/>
      <c r="I5" s="102"/>
      <c r="J5" s="102"/>
      <c r="K5" s="102"/>
      <c r="L5" s="74"/>
      <c r="M5" s="75"/>
    </row>
    <row r="6" spans="3:13" ht="15" thickBot="1">
      <c r="C6" s="76"/>
      <c r="D6" s="78"/>
      <c r="E6" s="77"/>
      <c r="F6" s="78"/>
      <c r="G6" s="77"/>
      <c r="H6" s="78"/>
      <c r="I6" s="78"/>
      <c r="J6" s="78"/>
      <c r="K6" s="78"/>
      <c r="L6" s="77"/>
      <c r="M6" s="79"/>
    </row>
    <row r="7" spans="3:13" ht="43.2" customHeight="1">
      <c r="C7" s="76"/>
      <c r="D7" s="136" t="s">
        <v>23</v>
      </c>
      <c r="E7" s="77"/>
      <c r="F7" s="72" t="s">
        <v>11</v>
      </c>
      <c r="G7" s="108">
        <f>Feuil1!E10</f>
        <v>0.33377831996034257</v>
      </c>
      <c r="H7" s="78"/>
      <c r="I7" s="78"/>
      <c r="J7" s="78"/>
      <c r="K7" s="78"/>
      <c r="L7" s="77"/>
      <c r="M7" s="79"/>
    </row>
    <row r="8" spans="3:13" ht="43.2">
      <c r="C8" s="76"/>
      <c r="D8" s="137"/>
      <c r="E8" s="77"/>
      <c r="F8" s="135" t="s">
        <v>12</v>
      </c>
      <c r="G8" s="128">
        <f>Feuil1!F10</f>
        <v>6.7120780714410508E-2</v>
      </c>
      <c r="H8" s="78"/>
      <c r="I8" s="78"/>
      <c r="J8" s="78"/>
      <c r="K8" s="78"/>
      <c r="L8" s="77"/>
      <c r="M8" s="79"/>
    </row>
    <row r="9" spans="3:13" ht="43.8" thickBot="1">
      <c r="C9" s="76"/>
      <c r="D9" s="138"/>
      <c r="E9" s="77"/>
      <c r="F9" s="71" t="s">
        <v>31</v>
      </c>
      <c r="G9" s="105">
        <f>Feuil1!G10</f>
        <v>0.55933983928675413</v>
      </c>
      <c r="H9" s="78"/>
      <c r="I9" s="78"/>
      <c r="J9" s="78"/>
      <c r="K9" s="78"/>
      <c r="L9" s="77"/>
      <c r="M9" s="79"/>
    </row>
    <row r="10" spans="3:13" ht="15" thickBot="1">
      <c r="C10" s="76"/>
      <c r="D10" s="77"/>
      <c r="E10" s="77"/>
      <c r="F10" s="101"/>
      <c r="G10" s="78"/>
      <c r="H10" s="78"/>
      <c r="I10" s="78"/>
      <c r="J10" s="78"/>
      <c r="K10" s="78"/>
      <c r="L10" s="77"/>
      <c r="M10" s="79"/>
    </row>
    <row r="11" spans="3:13" ht="51.6" customHeight="1" thickBot="1">
      <c r="C11" s="76"/>
      <c r="D11" s="136" t="s">
        <v>24</v>
      </c>
      <c r="E11" s="77"/>
      <c r="F11" s="118"/>
      <c r="G11" s="57" t="s">
        <v>18</v>
      </c>
      <c r="H11" s="62" t="s">
        <v>0</v>
      </c>
      <c r="I11" s="63" t="s">
        <v>1</v>
      </c>
      <c r="J11" s="64" t="s">
        <v>2</v>
      </c>
      <c r="K11" s="67" t="s">
        <v>29</v>
      </c>
      <c r="L11" s="77"/>
      <c r="M11" s="79"/>
    </row>
    <row r="12" spans="3:13" ht="28.8">
      <c r="C12" s="76"/>
      <c r="D12" s="137"/>
      <c r="E12" s="77"/>
      <c r="F12" s="112" t="s">
        <v>30</v>
      </c>
      <c r="G12" s="60"/>
      <c r="H12" s="61"/>
      <c r="I12" s="61"/>
      <c r="J12" s="61"/>
      <c r="K12" s="68"/>
      <c r="L12" s="77"/>
      <c r="M12" s="79"/>
    </row>
    <row r="13" spans="3:13" ht="28.8">
      <c r="C13" s="76"/>
      <c r="D13" s="137"/>
      <c r="E13" s="77"/>
      <c r="F13" s="113" t="s">
        <v>19</v>
      </c>
      <c r="G13" s="106">
        <v>30</v>
      </c>
      <c r="H13" s="90">
        <v>68</v>
      </c>
      <c r="I13" s="90">
        <v>80.788104224125405</v>
      </c>
      <c r="J13" s="90">
        <v>72.641715177004698</v>
      </c>
      <c r="K13" s="93">
        <v>72.641715177004698</v>
      </c>
      <c r="L13" s="77"/>
      <c r="M13" s="79"/>
    </row>
    <row r="14" spans="3:13" ht="28.8">
      <c r="C14" s="76"/>
      <c r="D14" s="137"/>
      <c r="E14" s="77"/>
      <c r="F14" s="113" t="s">
        <v>20</v>
      </c>
      <c r="G14" s="106">
        <v>3.8</v>
      </c>
      <c r="H14" s="90">
        <v>3</v>
      </c>
      <c r="I14" s="90">
        <v>6.333883727681811</v>
      </c>
      <c r="J14" s="90">
        <v>6.312829011503216</v>
      </c>
      <c r="K14" s="93">
        <v>6.312829011503216</v>
      </c>
      <c r="L14" s="77"/>
      <c r="M14" s="79"/>
    </row>
    <row r="15" spans="3:13" ht="29.4" thickBot="1">
      <c r="C15" s="76"/>
      <c r="D15" s="138"/>
      <c r="E15" s="77"/>
      <c r="F15" s="114" t="s">
        <v>32</v>
      </c>
      <c r="G15" s="107">
        <v>46</v>
      </c>
      <c r="H15" s="92">
        <v>129</v>
      </c>
      <c r="I15" s="92">
        <v>51</v>
      </c>
      <c r="J15" s="92">
        <v>102</v>
      </c>
      <c r="K15" s="91">
        <v>102</v>
      </c>
      <c r="L15" s="77"/>
      <c r="M15" s="79"/>
    </row>
    <row r="16" spans="3:13">
      <c r="C16" s="76"/>
      <c r="D16" s="77"/>
      <c r="E16" s="77"/>
      <c r="F16" s="118"/>
      <c r="G16" s="78"/>
      <c r="H16" s="78"/>
      <c r="I16" s="78"/>
      <c r="J16" s="78"/>
      <c r="K16" s="78"/>
      <c r="L16" s="77"/>
      <c r="M16" s="79"/>
    </row>
    <row r="17" spans="3:13" ht="15" thickBot="1">
      <c r="C17" s="76"/>
      <c r="D17" s="77"/>
      <c r="E17" s="77"/>
      <c r="F17" s="118"/>
      <c r="G17" s="78"/>
      <c r="H17" s="78"/>
      <c r="I17" s="78"/>
      <c r="J17" s="78"/>
      <c r="K17" s="78"/>
      <c r="L17" s="77"/>
      <c r="M17" s="79"/>
    </row>
    <row r="18" spans="3:13" ht="57.6" customHeight="1" thickBot="1">
      <c r="C18" s="76"/>
      <c r="D18" s="136" t="s">
        <v>10</v>
      </c>
      <c r="E18" s="77"/>
      <c r="F18" s="119"/>
      <c r="G18" s="88" t="s">
        <v>18</v>
      </c>
      <c r="H18" s="85" t="s">
        <v>0</v>
      </c>
      <c r="I18" s="86" t="s">
        <v>1</v>
      </c>
      <c r="J18" s="87" t="s">
        <v>2</v>
      </c>
      <c r="K18" s="89" t="s">
        <v>29</v>
      </c>
      <c r="L18" s="84" t="s">
        <v>4</v>
      </c>
      <c r="M18" s="79"/>
    </row>
    <row r="19" spans="3:13">
      <c r="C19" s="76"/>
      <c r="D19" s="137"/>
      <c r="E19" s="77"/>
      <c r="F19" s="134" t="s">
        <v>3</v>
      </c>
      <c r="G19" s="111"/>
      <c r="H19" s="97"/>
      <c r="I19" s="97"/>
      <c r="J19" s="97"/>
      <c r="K19" s="98"/>
      <c r="L19" s="96">
        <f>SUM(G19:K19)</f>
        <v>0</v>
      </c>
      <c r="M19" s="79"/>
    </row>
    <row r="20" spans="3:13" ht="81" customHeight="1">
      <c r="C20" s="76"/>
      <c r="D20" s="137"/>
      <c r="E20" s="77"/>
      <c r="F20" s="132" t="s">
        <v>13</v>
      </c>
      <c r="G20" s="103">
        <f>G19*(11.4-1)*G12/1000</f>
        <v>0</v>
      </c>
      <c r="H20" s="99">
        <f>H19*(11.4-1)*H12/1000</f>
        <v>0</v>
      </c>
      <c r="I20" s="99">
        <f>I19*(11.4-1)*I12/1000</f>
        <v>0</v>
      </c>
      <c r="J20" s="99">
        <f>J19*(11.4-1)*J12/1000</f>
        <v>0</v>
      </c>
      <c r="K20" s="104">
        <f>K19*(11.4-1)*K12/1000</f>
        <v>0</v>
      </c>
      <c r="L20" s="94">
        <f>SUM(G20:K20)</f>
        <v>0</v>
      </c>
      <c r="M20" s="79"/>
    </row>
    <row r="21" spans="3:13" ht="34.200000000000003" customHeight="1">
      <c r="C21" s="76"/>
      <c r="D21" s="137"/>
      <c r="E21" s="77"/>
      <c r="F21" s="132" t="s">
        <v>8</v>
      </c>
      <c r="G21" s="126">
        <f>G13*G20/1000</f>
        <v>0</v>
      </c>
      <c r="H21" s="115">
        <f>H13*H20/1000</f>
        <v>0</v>
      </c>
      <c r="I21" s="115">
        <f>I13*I20/1000</f>
        <v>0</v>
      </c>
      <c r="J21" s="115">
        <f>J13*J20/1000</f>
        <v>0</v>
      </c>
      <c r="K21" s="128">
        <f>K13*K20/1000</f>
        <v>0</v>
      </c>
      <c r="L21" s="94">
        <f>SUM(G21:K21)</f>
        <v>0</v>
      </c>
      <c r="M21" s="79"/>
    </row>
    <row r="22" spans="3:13" ht="33.6" customHeight="1" thickBot="1">
      <c r="C22" s="76"/>
      <c r="D22" s="138"/>
      <c r="E22" s="77"/>
      <c r="F22" s="132" t="s">
        <v>9</v>
      </c>
      <c r="G22" s="126">
        <f>G14*G20/1000</f>
        <v>0</v>
      </c>
      <c r="H22" s="115">
        <f>H14*H20/1000</f>
        <v>0</v>
      </c>
      <c r="I22" s="115">
        <f>I14*I20/1000</f>
        <v>0</v>
      </c>
      <c r="J22" s="115">
        <f>J14*J20/1000</f>
        <v>0</v>
      </c>
      <c r="K22" s="128">
        <f>K14*K20/1000</f>
        <v>0</v>
      </c>
      <c r="L22" s="94">
        <f>SUM(G22:K22)</f>
        <v>0</v>
      </c>
      <c r="M22" s="79"/>
    </row>
    <row r="23" spans="3:13" ht="15" thickBot="1">
      <c r="C23" s="76"/>
      <c r="D23" s="77"/>
      <c r="E23" s="77"/>
      <c r="F23" s="133" t="s">
        <v>33</v>
      </c>
      <c r="G23" s="127">
        <f>G15*G20/1000</f>
        <v>0</v>
      </c>
      <c r="H23" s="129">
        <f>H15*H20/1000</f>
        <v>0</v>
      </c>
      <c r="I23" s="129">
        <f t="shared" ref="I23:J23" si="0">I15*I20/1000</f>
        <v>0</v>
      </c>
      <c r="J23" s="129">
        <f t="shared" si="0"/>
        <v>0</v>
      </c>
      <c r="K23" s="105">
        <f>K15*K20/1000</f>
        <v>0</v>
      </c>
      <c r="L23" s="95">
        <f>SUM(G23:K23)</f>
        <v>0</v>
      </c>
      <c r="M23" s="79"/>
    </row>
    <row r="24" spans="3:13">
      <c r="C24" s="76"/>
      <c r="D24" s="77"/>
      <c r="E24" s="77"/>
      <c r="F24" s="120"/>
      <c r="G24" s="77"/>
      <c r="H24" s="77"/>
      <c r="I24" s="78"/>
      <c r="J24" s="78"/>
      <c r="K24" s="78"/>
      <c r="L24" s="77"/>
      <c r="M24" s="79"/>
    </row>
    <row r="25" spans="3:13" ht="15" thickBot="1">
      <c r="C25" s="76"/>
      <c r="D25" s="77"/>
      <c r="E25" s="77"/>
      <c r="F25" s="118"/>
      <c r="G25" s="77"/>
      <c r="H25" s="77"/>
      <c r="I25" s="78"/>
      <c r="J25" s="78"/>
      <c r="K25" s="78"/>
      <c r="L25" s="77"/>
      <c r="M25" s="79"/>
    </row>
    <row r="26" spans="3:13">
      <c r="C26" s="76"/>
      <c r="D26" s="136" t="s">
        <v>17</v>
      </c>
      <c r="E26" s="77"/>
      <c r="F26" s="120"/>
      <c r="G26" s="110" t="s">
        <v>6</v>
      </c>
      <c r="H26" s="100" t="s">
        <v>5</v>
      </c>
      <c r="I26" s="100" t="s">
        <v>34</v>
      </c>
      <c r="J26" s="78"/>
      <c r="K26" s="78"/>
      <c r="L26" s="77"/>
      <c r="M26" s="79"/>
    </row>
    <row r="27" spans="3:13" ht="52.2" customHeight="1">
      <c r="C27" s="76"/>
      <c r="D27" s="137"/>
      <c r="E27" s="77"/>
      <c r="F27" s="109" t="s">
        <v>14</v>
      </c>
      <c r="G27" s="115">
        <f>G7*L19/10000</f>
        <v>0</v>
      </c>
      <c r="H27" s="115">
        <f>G8*L19/10000</f>
        <v>0</v>
      </c>
      <c r="I27" s="115">
        <f>G9*L19/10000</f>
        <v>0</v>
      </c>
      <c r="J27" s="78"/>
      <c r="K27" s="78"/>
      <c r="L27" s="77"/>
      <c r="M27" s="79"/>
    </row>
    <row r="28" spans="3:13" ht="49.8" customHeight="1">
      <c r="C28" s="76"/>
      <c r="D28" s="137"/>
      <c r="E28" s="77"/>
      <c r="F28" s="109" t="s">
        <v>15</v>
      </c>
      <c r="G28" s="115">
        <f>L21</f>
        <v>0</v>
      </c>
      <c r="H28" s="115">
        <f>L22</f>
        <v>0</v>
      </c>
      <c r="I28" s="115">
        <f>L23</f>
        <v>0</v>
      </c>
      <c r="J28" s="121"/>
      <c r="K28" s="78"/>
      <c r="L28" s="77"/>
      <c r="M28" s="79"/>
    </row>
    <row r="29" spans="3:13" ht="32.4" customHeight="1" thickBot="1">
      <c r="C29" s="76"/>
      <c r="D29" s="138"/>
      <c r="E29" s="77"/>
      <c r="F29" s="109" t="s">
        <v>16</v>
      </c>
      <c r="G29" s="100" t="str">
        <f>IF(G28&lt;G27,"NON","OUI")</f>
        <v>OUI</v>
      </c>
      <c r="H29" s="100" t="str">
        <f>IF(H28&lt;H27,"NON","OUI")</f>
        <v>OUI</v>
      </c>
      <c r="I29" s="100" t="str">
        <f>IF(I28&lt;I27,"NON","OUI")</f>
        <v>OUI</v>
      </c>
      <c r="J29" s="78"/>
      <c r="K29" s="78"/>
      <c r="L29" s="77"/>
      <c r="M29" s="79"/>
    </row>
    <row r="30" spans="3:13" ht="32.4" customHeight="1" thickBot="1">
      <c r="C30" s="76"/>
      <c r="D30" s="78"/>
      <c r="E30" s="77"/>
      <c r="F30" s="78"/>
      <c r="G30" s="78"/>
      <c r="H30" s="77"/>
      <c r="I30" s="78"/>
      <c r="J30" s="78"/>
      <c r="K30" s="78"/>
      <c r="L30" s="77"/>
      <c r="M30" s="79"/>
    </row>
    <row r="31" spans="3:13" ht="61.8" customHeight="1">
      <c r="C31" s="76"/>
      <c r="D31" s="136" t="s">
        <v>21</v>
      </c>
      <c r="E31" s="77"/>
      <c r="F31" s="109" t="s">
        <v>44</v>
      </c>
      <c r="G31" s="122" t="e">
        <f>IF(G28&lt;G27,"sans objet",1-(G27/G28))</f>
        <v>#DIV/0!</v>
      </c>
      <c r="H31" s="122" t="e">
        <f>IF(H28&lt;H27,"sans objet",1-(H27/H28))</f>
        <v>#DIV/0!</v>
      </c>
      <c r="I31" s="122" t="e">
        <f>IF(I28&lt;I27,"sans objet",1-(I27/I28))</f>
        <v>#DIV/0!</v>
      </c>
      <c r="J31" s="78"/>
      <c r="K31" s="78"/>
      <c r="L31" s="77"/>
      <c r="M31" s="79"/>
    </row>
    <row r="32" spans="3:13" ht="16.2" customHeight="1">
      <c r="C32" s="76"/>
      <c r="D32" s="137"/>
      <c r="E32" s="77"/>
      <c r="F32" s="130"/>
      <c r="G32" s="78"/>
      <c r="H32" s="78"/>
      <c r="I32" s="78"/>
      <c r="J32" s="78"/>
      <c r="K32" s="78"/>
      <c r="L32" s="77"/>
      <c r="M32" s="79"/>
    </row>
    <row r="33" spans="3:13" ht="91.8" customHeight="1" thickBot="1">
      <c r="C33" s="76"/>
      <c r="D33" s="138"/>
      <c r="E33" s="131" t="s">
        <v>22</v>
      </c>
      <c r="F33" s="109" t="s">
        <v>43</v>
      </c>
      <c r="G33" s="99" t="e">
        <f>(G28-G27)/(L21/L20)</f>
        <v>#DIV/0!</v>
      </c>
      <c r="H33" s="99" t="e">
        <f>(H28-H27)/(L22/L20)</f>
        <v>#DIV/0!</v>
      </c>
      <c r="I33" s="99" t="e">
        <f>(I28-I27)/(L23/L20)</f>
        <v>#DIV/0!</v>
      </c>
      <c r="M33" s="79"/>
    </row>
    <row r="34" spans="3:13" ht="61.8" customHeight="1" thickBot="1">
      <c r="C34" s="80"/>
      <c r="D34" s="123"/>
      <c r="E34" s="81"/>
      <c r="F34" s="124"/>
      <c r="G34" s="125"/>
      <c r="H34" s="125"/>
      <c r="I34" s="82"/>
      <c r="J34" s="82"/>
      <c r="K34" s="82"/>
      <c r="L34" s="81"/>
      <c r="M34" s="83"/>
    </row>
  </sheetData>
  <mergeCells count="6">
    <mergeCell ref="D31:D33"/>
    <mergeCell ref="C3:M4"/>
    <mergeCell ref="D7:D9"/>
    <mergeCell ref="D11:D15"/>
    <mergeCell ref="D18:D22"/>
    <mergeCell ref="D26:D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:M34"/>
  <sheetViews>
    <sheetView topLeftCell="D1" zoomScale="85" zoomScaleNormal="85" workbookViewId="0">
      <selection activeCell="F31" sqref="F31"/>
    </sheetView>
  </sheetViews>
  <sheetFormatPr baseColWidth="10" defaultRowHeight="14.4"/>
  <cols>
    <col min="1" max="1" width="11.5546875" style="70"/>
    <col min="2" max="2" width="9.77734375" style="70" customWidth="1"/>
    <col min="3" max="3" width="6.77734375" style="70" customWidth="1"/>
    <col min="4" max="4" width="14.109375" style="70" customWidth="1"/>
    <col min="5" max="5" width="11.5546875" style="70"/>
    <col min="6" max="6" width="16.88671875" style="116" customWidth="1"/>
    <col min="7" max="7" width="13.33203125" style="69" customWidth="1"/>
    <col min="8" max="8" width="17.109375" style="69" customWidth="1"/>
    <col min="9" max="9" width="15.33203125" style="69" customWidth="1"/>
    <col min="10" max="10" width="12.88671875" style="69" customWidth="1"/>
    <col min="11" max="11" width="11.5546875" style="69"/>
    <col min="12" max="12" width="11.5546875" style="70"/>
    <col min="13" max="13" width="6" style="70" customWidth="1"/>
    <col min="14" max="16384" width="11.5546875" style="70"/>
  </cols>
  <sheetData>
    <row r="2" spans="3:13" ht="15" thickBot="1"/>
    <row r="3" spans="3:13" ht="14.4" customHeight="1">
      <c r="C3" s="139" t="s">
        <v>26</v>
      </c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3:13" ht="15" customHeight="1" thickBot="1"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3:13">
      <c r="C5" s="73"/>
      <c r="D5" s="74"/>
      <c r="E5" s="74"/>
      <c r="F5" s="117"/>
      <c r="G5" s="102"/>
      <c r="H5" s="102"/>
      <c r="I5" s="102"/>
      <c r="J5" s="102"/>
      <c r="K5" s="102"/>
      <c r="L5" s="74"/>
      <c r="M5" s="75"/>
    </row>
    <row r="6" spans="3:13" ht="15" thickBot="1">
      <c r="C6" s="76"/>
      <c r="D6" s="78"/>
      <c r="E6" s="77"/>
      <c r="F6" s="78"/>
      <c r="G6" s="77"/>
      <c r="H6" s="78"/>
      <c r="I6" s="78"/>
      <c r="J6" s="78"/>
      <c r="K6" s="78"/>
      <c r="L6" s="77"/>
      <c r="M6" s="79"/>
    </row>
    <row r="7" spans="3:13" ht="43.2" customHeight="1">
      <c r="C7" s="76"/>
      <c r="D7" s="136" t="s">
        <v>23</v>
      </c>
      <c r="E7" s="77"/>
      <c r="F7" s="72" t="s">
        <v>11</v>
      </c>
      <c r="G7" s="108">
        <f>Feuil1!E11</f>
        <v>0.2775888059228091</v>
      </c>
      <c r="H7" s="78"/>
      <c r="I7" s="78"/>
      <c r="J7" s="78"/>
      <c r="K7" s="78"/>
      <c r="L7" s="77"/>
      <c r="M7" s="79"/>
    </row>
    <row r="8" spans="3:13" ht="43.2">
      <c r="C8" s="76"/>
      <c r="D8" s="137"/>
      <c r="E8" s="77"/>
      <c r="F8" s="135" t="s">
        <v>12</v>
      </c>
      <c r="G8" s="128">
        <f>Feuil1!F11</f>
        <v>5.9064764739386023E-2</v>
      </c>
      <c r="H8" s="78"/>
      <c r="I8" s="78"/>
      <c r="J8" s="78"/>
      <c r="K8" s="78"/>
      <c r="L8" s="77"/>
      <c r="M8" s="79"/>
    </row>
    <row r="9" spans="3:13" ht="43.8" thickBot="1">
      <c r="C9" s="76"/>
      <c r="D9" s="138"/>
      <c r="E9" s="77"/>
      <c r="F9" s="71" t="s">
        <v>31</v>
      </c>
      <c r="G9" s="105">
        <f>Feuil1!G11</f>
        <v>0.49220637282821678</v>
      </c>
      <c r="H9" s="78"/>
      <c r="I9" s="78"/>
      <c r="J9" s="78"/>
      <c r="K9" s="78"/>
      <c r="L9" s="77"/>
      <c r="M9" s="79"/>
    </row>
    <row r="10" spans="3:13" ht="15" thickBot="1">
      <c r="C10" s="76"/>
      <c r="D10" s="77"/>
      <c r="E10" s="77"/>
      <c r="F10" s="101"/>
      <c r="G10" s="78"/>
      <c r="H10" s="78"/>
      <c r="I10" s="78"/>
      <c r="J10" s="78"/>
      <c r="K10" s="78"/>
      <c r="L10" s="77"/>
      <c r="M10" s="79"/>
    </row>
    <row r="11" spans="3:13" ht="51.6" customHeight="1" thickBot="1">
      <c r="C11" s="76"/>
      <c r="D11" s="136" t="s">
        <v>24</v>
      </c>
      <c r="E11" s="77"/>
      <c r="F11" s="118"/>
      <c r="G11" s="57" t="s">
        <v>18</v>
      </c>
      <c r="H11" s="62" t="s">
        <v>0</v>
      </c>
      <c r="I11" s="63" t="s">
        <v>1</v>
      </c>
      <c r="J11" s="64" t="s">
        <v>2</v>
      </c>
      <c r="K11" s="67" t="s">
        <v>29</v>
      </c>
      <c r="L11" s="77"/>
      <c r="M11" s="79"/>
    </row>
    <row r="12" spans="3:13" ht="28.8">
      <c r="C12" s="76"/>
      <c r="D12" s="137"/>
      <c r="E12" s="77"/>
      <c r="F12" s="112" t="s">
        <v>30</v>
      </c>
      <c r="G12" s="60"/>
      <c r="H12" s="61"/>
      <c r="I12" s="61"/>
      <c r="J12" s="61"/>
      <c r="K12" s="68"/>
      <c r="L12" s="77"/>
      <c r="M12" s="79"/>
    </row>
    <row r="13" spans="3:13" ht="28.8">
      <c r="C13" s="76"/>
      <c r="D13" s="137"/>
      <c r="E13" s="77"/>
      <c r="F13" s="113" t="s">
        <v>19</v>
      </c>
      <c r="G13" s="106">
        <v>30</v>
      </c>
      <c r="H13" s="90">
        <v>68</v>
      </c>
      <c r="I13" s="90">
        <v>80.788104224125405</v>
      </c>
      <c r="J13" s="90">
        <v>72.641715177004698</v>
      </c>
      <c r="K13" s="93">
        <v>72.641715177004698</v>
      </c>
      <c r="L13" s="77"/>
      <c r="M13" s="79"/>
    </row>
    <row r="14" spans="3:13" ht="28.8">
      <c r="C14" s="76"/>
      <c r="D14" s="137"/>
      <c r="E14" s="77"/>
      <c r="F14" s="113" t="s">
        <v>20</v>
      </c>
      <c r="G14" s="106">
        <v>3.8</v>
      </c>
      <c r="H14" s="90">
        <v>3</v>
      </c>
      <c r="I14" s="90">
        <v>6.333883727681811</v>
      </c>
      <c r="J14" s="90">
        <v>6.312829011503216</v>
      </c>
      <c r="K14" s="93">
        <v>6.312829011503216</v>
      </c>
      <c r="L14" s="77"/>
      <c r="M14" s="79"/>
    </row>
    <row r="15" spans="3:13" ht="29.4" thickBot="1">
      <c r="C15" s="76"/>
      <c r="D15" s="138"/>
      <c r="E15" s="77"/>
      <c r="F15" s="114" t="s">
        <v>32</v>
      </c>
      <c r="G15" s="107">
        <v>46</v>
      </c>
      <c r="H15" s="92">
        <v>129</v>
      </c>
      <c r="I15" s="92">
        <v>51</v>
      </c>
      <c r="J15" s="92">
        <v>102</v>
      </c>
      <c r="K15" s="91">
        <v>102</v>
      </c>
      <c r="L15" s="77"/>
      <c r="M15" s="79"/>
    </row>
    <row r="16" spans="3:13">
      <c r="C16" s="76"/>
      <c r="D16" s="77"/>
      <c r="E16" s="77"/>
      <c r="F16" s="118"/>
      <c r="G16" s="78"/>
      <c r="H16" s="78"/>
      <c r="I16" s="78"/>
      <c r="J16" s="78"/>
      <c r="K16" s="78"/>
      <c r="L16" s="77"/>
      <c r="M16" s="79"/>
    </row>
    <row r="17" spans="3:13" ht="15" thickBot="1">
      <c r="C17" s="76"/>
      <c r="D17" s="77"/>
      <c r="E17" s="77"/>
      <c r="F17" s="118"/>
      <c r="G17" s="78"/>
      <c r="H17" s="78"/>
      <c r="I17" s="78"/>
      <c r="J17" s="78"/>
      <c r="K17" s="78"/>
      <c r="L17" s="77"/>
      <c r="M17" s="79"/>
    </row>
    <row r="18" spans="3:13" ht="57.6" customHeight="1" thickBot="1">
      <c r="C18" s="76"/>
      <c r="D18" s="136" t="s">
        <v>10</v>
      </c>
      <c r="E18" s="77"/>
      <c r="F18" s="119"/>
      <c r="G18" s="88" t="s">
        <v>18</v>
      </c>
      <c r="H18" s="85" t="s">
        <v>0</v>
      </c>
      <c r="I18" s="86" t="s">
        <v>1</v>
      </c>
      <c r="J18" s="87" t="s">
        <v>2</v>
      </c>
      <c r="K18" s="89" t="s">
        <v>29</v>
      </c>
      <c r="L18" s="84" t="s">
        <v>4</v>
      </c>
      <c r="M18" s="79"/>
    </row>
    <row r="19" spans="3:13">
      <c r="C19" s="76"/>
      <c r="D19" s="137"/>
      <c r="E19" s="77"/>
      <c r="F19" s="134" t="s">
        <v>3</v>
      </c>
      <c r="G19" s="111"/>
      <c r="H19" s="97"/>
      <c r="I19" s="97">
        <v>0</v>
      </c>
      <c r="J19" s="97"/>
      <c r="K19" s="98"/>
      <c r="L19" s="96">
        <f>SUM(G19:K19)</f>
        <v>0</v>
      </c>
      <c r="M19" s="79"/>
    </row>
    <row r="20" spans="3:13" ht="81" customHeight="1">
      <c r="C20" s="76"/>
      <c r="D20" s="137"/>
      <c r="E20" s="77"/>
      <c r="F20" s="132" t="s">
        <v>13</v>
      </c>
      <c r="G20" s="103">
        <f>G19*(11.4-1)*G12/1000</f>
        <v>0</v>
      </c>
      <c r="H20" s="99">
        <f>H19*(11.4-1)*H12/1000</f>
        <v>0</v>
      </c>
      <c r="I20" s="99">
        <f>I19*(11.4-1)*I12/1000</f>
        <v>0</v>
      </c>
      <c r="J20" s="99">
        <f>J19*(11.4-1)*J12/1000</f>
        <v>0</v>
      </c>
      <c r="K20" s="104">
        <f>K19*(11.4-1)*K12/1000</f>
        <v>0</v>
      </c>
      <c r="L20" s="94">
        <f>SUM(G20:K20)</f>
        <v>0</v>
      </c>
      <c r="M20" s="79"/>
    </row>
    <row r="21" spans="3:13" ht="34.200000000000003" customHeight="1">
      <c r="C21" s="76"/>
      <c r="D21" s="137"/>
      <c r="E21" s="77"/>
      <c r="F21" s="132" t="s">
        <v>8</v>
      </c>
      <c r="G21" s="126">
        <f>G13*G20/1000</f>
        <v>0</v>
      </c>
      <c r="H21" s="115">
        <f>H13*H20/1000</f>
        <v>0</v>
      </c>
      <c r="I21" s="115">
        <f>I13*I20/1000</f>
        <v>0</v>
      </c>
      <c r="J21" s="115">
        <f>J13*J20/1000</f>
        <v>0</v>
      </c>
      <c r="K21" s="128">
        <f>K13*K20/1000</f>
        <v>0</v>
      </c>
      <c r="L21" s="94">
        <f>SUM(G21:K21)</f>
        <v>0</v>
      </c>
      <c r="M21" s="79"/>
    </row>
    <row r="22" spans="3:13" ht="33.6" customHeight="1" thickBot="1">
      <c r="C22" s="76"/>
      <c r="D22" s="138"/>
      <c r="E22" s="77"/>
      <c r="F22" s="132" t="s">
        <v>9</v>
      </c>
      <c r="G22" s="126">
        <f>G14*G20/1000</f>
        <v>0</v>
      </c>
      <c r="H22" s="115">
        <f>H14*H20/1000</f>
        <v>0</v>
      </c>
      <c r="I22" s="115">
        <f>I14*I20/1000</f>
        <v>0</v>
      </c>
      <c r="J22" s="115">
        <f>J14*J20/1000</f>
        <v>0</v>
      </c>
      <c r="K22" s="128">
        <f>K14*K20/1000</f>
        <v>0</v>
      </c>
      <c r="L22" s="94">
        <f>SUM(G22:K22)</f>
        <v>0</v>
      </c>
      <c r="M22" s="79"/>
    </row>
    <row r="23" spans="3:13" ht="15" thickBot="1">
      <c r="C23" s="76"/>
      <c r="D23" s="77"/>
      <c r="E23" s="77"/>
      <c r="F23" s="133" t="s">
        <v>33</v>
      </c>
      <c r="G23" s="127">
        <f>G15*G20/1000</f>
        <v>0</v>
      </c>
      <c r="H23" s="129">
        <f>H15*H20/1000</f>
        <v>0</v>
      </c>
      <c r="I23" s="129">
        <f t="shared" ref="I23:J23" si="0">I15*I20/1000</f>
        <v>0</v>
      </c>
      <c r="J23" s="129">
        <f t="shared" si="0"/>
        <v>0</v>
      </c>
      <c r="K23" s="105">
        <f>K15*K20/1000</f>
        <v>0</v>
      </c>
      <c r="L23" s="95">
        <f>SUM(G23:K23)</f>
        <v>0</v>
      </c>
      <c r="M23" s="79"/>
    </row>
    <row r="24" spans="3:13">
      <c r="C24" s="76"/>
      <c r="D24" s="77"/>
      <c r="E24" s="77"/>
      <c r="F24" s="120"/>
      <c r="G24" s="77"/>
      <c r="H24" s="77"/>
      <c r="I24" s="78"/>
      <c r="J24" s="78"/>
      <c r="K24" s="78"/>
      <c r="L24" s="77"/>
      <c r="M24" s="79"/>
    </row>
    <row r="25" spans="3:13" ht="15" thickBot="1">
      <c r="C25" s="76"/>
      <c r="D25" s="77"/>
      <c r="E25" s="77"/>
      <c r="F25" s="118"/>
      <c r="G25" s="77"/>
      <c r="H25" s="77"/>
      <c r="I25" s="78"/>
      <c r="J25" s="78"/>
      <c r="K25" s="78"/>
      <c r="L25" s="77"/>
      <c r="M25" s="79"/>
    </row>
    <row r="26" spans="3:13">
      <c r="C26" s="76"/>
      <c r="D26" s="136" t="s">
        <v>17</v>
      </c>
      <c r="E26" s="77"/>
      <c r="F26" s="120"/>
      <c r="G26" s="110" t="s">
        <v>6</v>
      </c>
      <c r="H26" s="100" t="s">
        <v>5</v>
      </c>
      <c r="I26" s="100" t="s">
        <v>34</v>
      </c>
      <c r="J26" s="78"/>
      <c r="K26" s="78"/>
      <c r="L26" s="77"/>
      <c r="M26" s="79"/>
    </row>
    <row r="27" spans="3:13" ht="52.2" customHeight="1">
      <c r="C27" s="76"/>
      <c r="D27" s="137"/>
      <c r="E27" s="77"/>
      <c r="F27" s="109" t="s">
        <v>14</v>
      </c>
      <c r="G27" s="115">
        <f>G7*L19/10000</f>
        <v>0</v>
      </c>
      <c r="H27" s="115">
        <f>G8*L19/10000</f>
        <v>0</v>
      </c>
      <c r="I27" s="115">
        <f>G9*L19/10000</f>
        <v>0</v>
      </c>
      <c r="J27" s="78"/>
      <c r="K27" s="78"/>
      <c r="L27" s="77"/>
      <c r="M27" s="79"/>
    </row>
    <row r="28" spans="3:13" ht="49.8" customHeight="1">
      <c r="C28" s="76"/>
      <c r="D28" s="137"/>
      <c r="E28" s="77"/>
      <c r="F28" s="109" t="s">
        <v>15</v>
      </c>
      <c r="G28" s="115">
        <f>L21</f>
        <v>0</v>
      </c>
      <c r="H28" s="115">
        <f>L22</f>
        <v>0</v>
      </c>
      <c r="I28" s="115">
        <f>L23</f>
        <v>0</v>
      </c>
      <c r="J28" s="121"/>
      <c r="K28" s="78"/>
      <c r="L28" s="77"/>
      <c r="M28" s="79"/>
    </row>
    <row r="29" spans="3:13" ht="32.4" customHeight="1" thickBot="1">
      <c r="C29" s="76"/>
      <c r="D29" s="138"/>
      <c r="E29" s="77"/>
      <c r="F29" s="109" t="s">
        <v>16</v>
      </c>
      <c r="G29" s="100" t="str">
        <f>IF(G28&lt;G27,"NON","OUI")</f>
        <v>OUI</v>
      </c>
      <c r="H29" s="100" t="str">
        <f>IF(H28&lt;H27,"NON","OUI")</f>
        <v>OUI</v>
      </c>
      <c r="I29" s="100" t="str">
        <f>IF(I28&lt;I27,"NON","OUI")</f>
        <v>OUI</v>
      </c>
      <c r="J29" s="78"/>
      <c r="K29" s="78"/>
      <c r="L29" s="77"/>
      <c r="M29" s="79"/>
    </row>
    <row r="30" spans="3:13" ht="32.4" customHeight="1" thickBot="1">
      <c r="C30" s="76"/>
      <c r="D30" s="78"/>
      <c r="E30" s="77"/>
      <c r="F30" s="78"/>
      <c r="G30" s="78"/>
      <c r="H30" s="77"/>
      <c r="I30" s="78"/>
      <c r="J30" s="78"/>
      <c r="K30" s="78"/>
      <c r="L30" s="77"/>
      <c r="M30" s="79"/>
    </row>
    <row r="31" spans="3:13" ht="61.8" customHeight="1">
      <c r="C31" s="76"/>
      <c r="D31" s="136" t="s">
        <v>21</v>
      </c>
      <c r="E31" s="77"/>
      <c r="F31" s="109" t="s">
        <v>44</v>
      </c>
      <c r="G31" s="122" t="e">
        <f>IF(G28&lt;G27,"sans objet",1-(G27/G28))</f>
        <v>#DIV/0!</v>
      </c>
      <c r="H31" s="122" t="e">
        <f>IF(H28&lt;H27,"sans objet",1-(H27/H28))</f>
        <v>#DIV/0!</v>
      </c>
      <c r="I31" s="122" t="e">
        <f>IF(I28&lt;I27,"sans objet",1-(I27/I28))</f>
        <v>#DIV/0!</v>
      </c>
      <c r="J31" s="78"/>
      <c r="K31" s="78"/>
      <c r="L31" s="77"/>
      <c r="M31" s="79"/>
    </row>
    <row r="32" spans="3:13" ht="16.2" customHeight="1">
      <c r="C32" s="76"/>
      <c r="D32" s="137"/>
      <c r="E32" s="77"/>
      <c r="F32" s="130"/>
      <c r="G32" s="78"/>
      <c r="H32" s="78"/>
      <c r="I32" s="78"/>
      <c r="J32" s="78"/>
      <c r="K32" s="78"/>
      <c r="L32" s="77"/>
      <c r="M32" s="79"/>
    </row>
    <row r="33" spans="3:13" ht="91.8" customHeight="1" thickBot="1">
      <c r="C33" s="76"/>
      <c r="D33" s="138"/>
      <c r="E33" s="131" t="s">
        <v>22</v>
      </c>
      <c r="F33" s="109" t="s">
        <v>43</v>
      </c>
      <c r="G33" s="99" t="e">
        <f>(G28-G27)/(L21/L20)</f>
        <v>#DIV/0!</v>
      </c>
      <c r="H33" s="99" t="e">
        <f>(H28-H27)/(L22/L20)</f>
        <v>#DIV/0!</v>
      </c>
      <c r="I33" s="99" t="e">
        <f>(I28-I27)/(L23/L20)</f>
        <v>#DIV/0!</v>
      </c>
      <c r="M33" s="79"/>
    </row>
    <row r="34" spans="3:13" ht="61.8" customHeight="1" thickBot="1">
      <c r="C34" s="80"/>
      <c r="D34" s="123"/>
      <c r="E34" s="81"/>
      <c r="F34" s="124"/>
      <c r="G34" s="125"/>
      <c r="H34" s="125"/>
      <c r="I34" s="82"/>
      <c r="J34" s="82"/>
      <c r="K34" s="82"/>
      <c r="L34" s="81"/>
      <c r="M34" s="83"/>
    </row>
  </sheetData>
  <mergeCells count="6">
    <mergeCell ref="D31:D33"/>
    <mergeCell ref="C3:M4"/>
    <mergeCell ref="D7:D9"/>
    <mergeCell ref="D11:D15"/>
    <mergeCell ref="D18:D22"/>
    <mergeCell ref="D26:D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2:M34"/>
  <sheetViews>
    <sheetView topLeftCell="D1" zoomScale="85" zoomScaleNormal="85" workbookViewId="0">
      <selection activeCell="F31" sqref="F31"/>
    </sheetView>
  </sheetViews>
  <sheetFormatPr baseColWidth="10" defaultRowHeight="14.4"/>
  <cols>
    <col min="1" max="1" width="11.5546875" style="70"/>
    <col min="2" max="2" width="9.77734375" style="70" customWidth="1"/>
    <col min="3" max="3" width="6.77734375" style="70" customWidth="1"/>
    <col min="4" max="4" width="14.109375" style="70" customWidth="1"/>
    <col min="5" max="5" width="11.5546875" style="70"/>
    <col min="6" max="6" width="16.88671875" style="116" customWidth="1"/>
    <col min="7" max="7" width="13.33203125" style="69" customWidth="1"/>
    <col min="8" max="8" width="17.109375" style="69" customWidth="1"/>
    <col min="9" max="9" width="15.33203125" style="69" customWidth="1"/>
    <col min="10" max="10" width="12.88671875" style="69" customWidth="1"/>
    <col min="11" max="11" width="11.5546875" style="69"/>
    <col min="12" max="12" width="11.5546875" style="70"/>
    <col min="13" max="13" width="6" style="70" customWidth="1"/>
    <col min="14" max="16384" width="11.5546875" style="70"/>
  </cols>
  <sheetData>
    <row r="2" spans="3:13" ht="15" thickBot="1"/>
    <row r="3" spans="3:13" ht="14.4" customHeight="1">
      <c r="C3" s="139" t="s">
        <v>25</v>
      </c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3:13" ht="15" customHeight="1" thickBot="1"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3:13">
      <c r="C5" s="73"/>
      <c r="D5" s="74"/>
      <c r="E5" s="74"/>
      <c r="F5" s="117"/>
      <c r="G5" s="102"/>
      <c r="H5" s="102"/>
      <c r="I5" s="102"/>
      <c r="J5" s="102"/>
      <c r="K5" s="102"/>
      <c r="L5" s="74"/>
      <c r="M5" s="75"/>
    </row>
    <row r="6" spans="3:13" ht="15" thickBot="1">
      <c r="C6" s="76"/>
      <c r="D6" s="78"/>
      <c r="E6" s="77"/>
      <c r="F6" s="78"/>
      <c r="G6" s="77"/>
      <c r="H6" s="78"/>
      <c r="I6" s="78"/>
      <c r="J6" s="78"/>
      <c r="K6" s="78"/>
      <c r="L6" s="77"/>
      <c r="M6" s="79"/>
    </row>
    <row r="7" spans="3:13" ht="43.2" customHeight="1">
      <c r="C7" s="76"/>
      <c r="D7" s="136" t="s">
        <v>23</v>
      </c>
      <c r="E7" s="77"/>
      <c r="F7" s="72" t="s">
        <v>11</v>
      </c>
      <c r="G7" s="108">
        <f>Feuil1!E12</f>
        <v>0.44398433614178279</v>
      </c>
      <c r="H7" s="78"/>
      <c r="I7" s="78"/>
      <c r="J7" s="78"/>
      <c r="K7" s="78"/>
      <c r="L7" s="77"/>
      <c r="M7" s="79"/>
    </row>
    <row r="8" spans="3:13" ht="43.2">
      <c r="C8" s="76"/>
      <c r="D8" s="137"/>
      <c r="E8" s="77"/>
      <c r="F8" s="135" t="s">
        <v>12</v>
      </c>
      <c r="G8" s="128">
        <f>Feuil1!F12</f>
        <v>9.2625066039880286E-2</v>
      </c>
      <c r="H8" s="78"/>
      <c r="I8" s="78"/>
      <c r="J8" s="78"/>
      <c r="K8" s="78"/>
      <c r="L8" s="77"/>
      <c r="M8" s="79"/>
    </row>
    <row r="9" spans="3:13" ht="43.8" thickBot="1">
      <c r="C9" s="76"/>
      <c r="D9" s="138"/>
      <c r="E9" s="77"/>
      <c r="F9" s="71" t="s">
        <v>31</v>
      </c>
      <c r="G9" s="105">
        <f>Feuil1!G12</f>
        <v>0.77187555033233557</v>
      </c>
      <c r="H9" s="78"/>
      <c r="I9" s="78"/>
      <c r="J9" s="78"/>
      <c r="K9" s="78"/>
      <c r="L9" s="77"/>
      <c r="M9" s="79"/>
    </row>
    <row r="10" spans="3:13" ht="15" thickBot="1">
      <c r="C10" s="76"/>
      <c r="D10" s="77"/>
      <c r="E10" s="77"/>
      <c r="F10" s="101"/>
      <c r="G10" s="78"/>
      <c r="H10" s="78"/>
      <c r="I10" s="78"/>
      <c r="J10" s="78"/>
      <c r="K10" s="78"/>
      <c r="L10" s="77"/>
      <c r="M10" s="79"/>
    </row>
    <row r="11" spans="3:13" ht="51.6" customHeight="1" thickBot="1">
      <c r="C11" s="76"/>
      <c r="D11" s="136" t="s">
        <v>24</v>
      </c>
      <c r="E11" s="77"/>
      <c r="F11" s="118"/>
      <c r="G11" s="57" t="s">
        <v>18</v>
      </c>
      <c r="H11" s="62" t="s">
        <v>0</v>
      </c>
      <c r="I11" s="63" t="s">
        <v>1</v>
      </c>
      <c r="J11" s="64" t="s">
        <v>2</v>
      </c>
      <c r="K11" s="67" t="s">
        <v>29</v>
      </c>
      <c r="L11" s="77"/>
      <c r="M11" s="79"/>
    </row>
    <row r="12" spans="3:13" ht="28.8">
      <c r="C12" s="76"/>
      <c r="D12" s="137"/>
      <c r="E12" s="77"/>
      <c r="F12" s="112" t="s">
        <v>30</v>
      </c>
      <c r="G12" s="60"/>
      <c r="H12" s="61"/>
      <c r="I12" s="61"/>
      <c r="J12" s="61"/>
      <c r="K12" s="68"/>
      <c r="L12" s="77"/>
      <c r="M12" s="79"/>
    </row>
    <row r="13" spans="3:13" ht="28.8">
      <c r="C13" s="76"/>
      <c r="D13" s="137"/>
      <c r="E13" s="77"/>
      <c r="F13" s="113" t="s">
        <v>19</v>
      </c>
      <c r="G13" s="106">
        <v>30</v>
      </c>
      <c r="H13" s="90">
        <v>68</v>
      </c>
      <c r="I13" s="90">
        <v>80.788104224125405</v>
      </c>
      <c r="J13" s="90">
        <v>72.641715177004698</v>
      </c>
      <c r="K13" s="93">
        <v>72.641715177004698</v>
      </c>
      <c r="L13" s="77"/>
      <c r="M13" s="79"/>
    </row>
    <row r="14" spans="3:13" ht="28.8">
      <c r="C14" s="76"/>
      <c r="D14" s="137"/>
      <c r="E14" s="77"/>
      <c r="F14" s="113" t="s">
        <v>20</v>
      </c>
      <c r="G14" s="106">
        <v>3.8</v>
      </c>
      <c r="H14" s="90">
        <v>3</v>
      </c>
      <c r="I14" s="90">
        <v>6.333883727681811</v>
      </c>
      <c r="J14" s="90">
        <v>6.312829011503216</v>
      </c>
      <c r="K14" s="93">
        <v>6.312829011503216</v>
      </c>
      <c r="L14" s="77"/>
      <c r="M14" s="79"/>
    </row>
    <row r="15" spans="3:13" ht="29.4" thickBot="1">
      <c r="C15" s="76"/>
      <c r="D15" s="138"/>
      <c r="E15" s="77"/>
      <c r="F15" s="114" t="s">
        <v>32</v>
      </c>
      <c r="G15" s="107">
        <v>46</v>
      </c>
      <c r="H15" s="92">
        <v>129</v>
      </c>
      <c r="I15" s="92">
        <v>51</v>
      </c>
      <c r="J15" s="92">
        <v>102</v>
      </c>
      <c r="K15" s="91">
        <v>102</v>
      </c>
      <c r="L15" s="77"/>
      <c r="M15" s="79"/>
    </row>
    <row r="16" spans="3:13">
      <c r="C16" s="76"/>
      <c r="D16" s="77"/>
      <c r="E16" s="77"/>
      <c r="F16" s="118"/>
      <c r="G16" s="78"/>
      <c r="H16" s="78"/>
      <c r="I16" s="78"/>
      <c r="J16" s="78"/>
      <c r="K16" s="78"/>
      <c r="L16" s="77"/>
      <c r="M16" s="79"/>
    </row>
    <row r="17" spans="3:13" ht="15" thickBot="1">
      <c r="C17" s="76"/>
      <c r="D17" s="77"/>
      <c r="E17" s="77"/>
      <c r="F17" s="118"/>
      <c r="G17" s="78"/>
      <c r="H17" s="78"/>
      <c r="I17" s="78"/>
      <c r="J17" s="78"/>
      <c r="K17" s="78"/>
      <c r="L17" s="77"/>
      <c r="M17" s="79"/>
    </row>
    <row r="18" spans="3:13" ht="57.6" customHeight="1" thickBot="1">
      <c r="C18" s="76"/>
      <c r="D18" s="136" t="s">
        <v>10</v>
      </c>
      <c r="E18" s="77"/>
      <c r="F18" s="119"/>
      <c r="G18" s="88" t="s">
        <v>18</v>
      </c>
      <c r="H18" s="85" t="s">
        <v>0</v>
      </c>
      <c r="I18" s="86" t="s">
        <v>1</v>
      </c>
      <c r="J18" s="87" t="s">
        <v>2</v>
      </c>
      <c r="K18" s="89" t="s">
        <v>29</v>
      </c>
      <c r="L18" s="84" t="s">
        <v>4</v>
      </c>
      <c r="M18" s="79"/>
    </row>
    <row r="19" spans="3:13">
      <c r="C19" s="76"/>
      <c r="D19" s="137"/>
      <c r="E19" s="77"/>
      <c r="F19" s="134" t="s">
        <v>3</v>
      </c>
      <c r="G19" s="111"/>
      <c r="H19" s="97"/>
      <c r="I19" s="97"/>
      <c r="J19" s="97"/>
      <c r="K19" s="98"/>
      <c r="L19" s="96">
        <f>SUM(G19:K19)</f>
        <v>0</v>
      </c>
      <c r="M19" s="79"/>
    </row>
    <row r="20" spans="3:13" ht="81" customHeight="1">
      <c r="C20" s="76"/>
      <c r="D20" s="137"/>
      <c r="E20" s="77"/>
      <c r="F20" s="132" t="s">
        <v>13</v>
      </c>
      <c r="G20" s="103">
        <f>G19*(11.4-1)*G12/1000</f>
        <v>0</v>
      </c>
      <c r="H20" s="99">
        <f>H19*(11.4-1)*H12/1000</f>
        <v>0</v>
      </c>
      <c r="I20" s="99">
        <f>I19*(11.4-1)*I12/1000</f>
        <v>0</v>
      </c>
      <c r="J20" s="99">
        <f>J19*(11.4-1)*J12/1000</f>
        <v>0</v>
      </c>
      <c r="K20" s="104">
        <f>K19*(11.4-1)*K12/1000</f>
        <v>0</v>
      </c>
      <c r="L20" s="94">
        <f>SUM(G20:K20)</f>
        <v>0</v>
      </c>
      <c r="M20" s="79"/>
    </row>
    <row r="21" spans="3:13" ht="34.200000000000003" customHeight="1">
      <c r="C21" s="76"/>
      <c r="D21" s="137"/>
      <c r="E21" s="77"/>
      <c r="F21" s="132" t="s">
        <v>8</v>
      </c>
      <c r="G21" s="126">
        <f>G13*G20/1000</f>
        <v>0</v>
      </c>
      <c r="H21" s="115">
        <f>H13*H20/1000</f>
        <v>0</v>
      </c>
      <c r="I21" s="115">
        <f>I13*I20/1000</f>
        <v>0</v>
      </c>
      <c r="J21" s="115">
        <f>J13*J20/1000</f>
        <v>0</v>
      </c>
      <c r="K21" s="128">
        <f>K13*K20/1000</f>
        <v>0</v>
      </c>
      <c r="L21" s="94">
        <f>SUM(G21:K21)</f>
        <v>0</v>
      </c>
      <c r="M21" s="79"/>
    </row>
    <row r="22" spans="3:13" ht="33.6" customHeight="1" thickBot="1">
      <c r="C22" s="76"/>
      <c r="D22" s="138"/>
      <c r="E22" s="77"/>
      <c r="F22" s="132" t="s">
        <v>9</v>
      </c>
      <c r="G22" s="126">
        <f>G14*G20/1000</f>
        <v>0</v>
      </c>
      <c r="H22" s="115">
        <f>H14*H20/1000</f>
        <v>0</v>
      </c>
      <c r="I22" s="115">
        <f>I14*I20/1000</f>
        <v>0</v>
      </c>
      <c r="J22" s="115">
        <f>J14*J20/1000</f>
        <v>0</v>
      </c>
      <c r="K22" s="128">
        <f>K14*K20/1000</f>
        <v>0</v>
      </c>
      <c r="L22" s="94">
        <f>SUM(G22:K22)</f>
        <v>0</v>
      </c>
      <c r="M22" s="79"/>
    </row>
    <row r="23" spans="3:13" ht="15" thickBot="1">
      <c r="C23" s="76"/>
      <c r="D23" s="77"/>
      <c r="E23" s="77"/>
      <c r="F23" s="133" t="s">
        <v>33</v>
      </c>
      <c r="G23" s="127">
        <f>G15*G20/1000</f>
        <v>0</v>
      </c>
      <c r="H23" s="129">
        <f>H15*H20/1000</f>
        <v>0</v>
      </c>
      <c r="I23" s="129">
        <f t="shared" ref="I23:J23" si="0">I15*I20/1000</f>
        <v>0</v>
      </c>
      <c r="J23" s="129">
        <f t="shared" si="0"/>
        <v>0</v>
      </c>
      <c r="K23" s="105">
        <f>K15*K20/1000</f>
        <v>0</v>
      </c>
      <c r="L23" s="95">
        <f>SUM(G23:K23)</f>
        <v>0</v>
      </c>
      <c r="M23" s="79"/>
    </row>
    <row r="24" spans="3:13">
      <c r="C24" s="76"/>
      <c r="D24" s="77"/>
      <c r="E24" s="77"/>
      <c r="F24" s="120"/>
      <c r="G24" s="77"/>
      <c r="H24" s="77"/>
      <c r="I24" s="78"/>
      <c r="J24" s="78"/>
      <c r="K24" s="78"/>
      <c r="L24" s="77"/>
      <c r="M24" s="79"/>
    </row>
    <row r="25" spans="3:13" ht="15" thickBot="1">
      <c r="C25" s="76"/>
      <c r="D25" s="77"/>
      <c r="E25" s="77"/>
      <c r="F25" s="118"/>
      <c r="G25" s="77"/>
      <c r="H25" s="77"/>
      <c r="I25" s="78"/>
      <c r="J25" s="78"/>
      <c r="K25" s="78"/>
      <c r="L25" s="77"/>
      <c r="M25" s="79"/>
    </row>
    <row r="26" spans="3:13">
      <c r="C26" s="76"/>
      <c r="D26" s="136" t="s">
        <v>17</v>
      </c>
      <c r="E26" s="77"/>
      <c r="F26" s="120"/>
      <c r="G26" s="110" t="s">
        <v>6</v>
      </c>
      <c r="H26" s="100" t="s">
        <v>5</v>
      </c>
      <c r="I26" s="100" t="s">
        <v>34</v>
      </c>
      <c r="J26" s="78"/>
      <c r="K26" s="78"/>
      <c r="L26" s="77"/>
      <c r="M26" s="79"/>
    </row>
    <row r="27" spans="3:13" ht="52.2" customHeight="1">
      <c r="C27" s="76"/>
      <c r="D27" s="137"/>
      <c r="E27" s="77"/>
      <c r="F27" s="109" t="s">
        <v>14</v>
      </c>
      <c r="G27" s="115">
        <f>G7*L19/10000</f>
        <v>0</v>
      </c>
      <c r="H27" s="115">
        <f>G8*L19/10000</f>
        <v>0</v>
      </c>
      <c r="I27" s="115">
        <f>G9*L19/10000</f>
        <v>0</v>
      </c>
      <c r="J27" s="78"/>
      <c r="K27" s="78"/>
      <c r="L27" s="77"/>
      <c r="M27" s="79"/>
    </row>
    <row r="28" spans="3:13" ht="49.8" customHeight="1">
      <c r="C28" s="76"/>
      <c r="D28" s="137"/>
      <c r="E28" s="77"/>
      <c r="F28" s="109" t="s">
        <v>15</v>
      </c>
      <c r="G28" s="115">
        <f>L21</f>
        <v>0</v>
      </c>
      <c r="H28" s="115">
        <f>L22</f>
        <v>0</v>
      </c>
      <c r="I28" s="115">
        <f>L23</f>
        <v>0</v>
      </c>
      <c r="J28" s="121"/>
      <c r="K28" s="78"/>
      <c r="L28" s="77"/>
      <c r="M28" s="79"/>
    </row>
    <row r="29" spans="3:13" ht="32.4" customHeight="1" thickBot="1">
      <c r="C29" s="76"/>
      <c r="D29" s="138"/>
      <c r="E29" s="77"/>
      <c r="F29" s="109" t="s">
        <v>16</v>
      </c>
      <c r="G29" s="100" t="str">
        <f>IF(G28&lt;G27,"NON","OUI")</f>
        <v>OUI</v>
      </c>
      <c r="H29" s="100" t="str">
        <f>IF(H28&lt;H27,"NON","OUI")</f>
        <v>OUI</v>
      </c>
      <c r="I29" s="100" t="str">
        <f>IF(I28&lt;I27,"NON","OUI")</f>
        <v>OUI</v>
      </c>
      <c r="J29" s="78"/>
      <c r="K29" s="78"/>
      <c r="L29" s="77"/>
      <c r="M29" s="79"/>
    </row>
    <row r="30" spans="3:13" ht="32.4" customHeight="1" thickBot="1">
      <c r="C30" s="76"/>
      <c r="D30" s="78"/>
      <c r="E30" s="77"/>
      <c r="F30" s="78"/>
      <c r="G30" s="78"/>
      <c r="H30" s="77"/>
      <c r="I30" s="78"/>
      <c r="J30" s="78"/>
      <c r="K30" s="78"/>
      <c r="L30" s="77"/>
      <c r="M30" s="79"/>
    </row>
    <row r="31" spans="3:13" ht="61.8" customHeight="1">
      <c r="C31" s="76"/>
      <c r="D31" s="136" t="s">
        <v>21</v>
      </c>
      <c r="E31" s="77"/>
      <c r="F31" s="109" t="s">
        <v>44</v>
      </c>
      <c r="G31" s="122" t="e">
        <f>IF(G28&lt;G27,"sans objet",1-(G27/G28))</f>
        <v>#DIV/0!</v>
      </c>
      <c r="H31" s="122" t="e">
        <f>IF(H28&lt;H27,"sans objet",1-(H27/H28))</f>
        <v>#DIV/0!</v>
      </c>
      <c r="I31" s="122" t="e">
        <f>IF(I28&lt;I27,"sans objet",1-(I27/I28))</f>
        <v>#DIV/0!</v>
      </c>
      <c r="J31" s="78"/>
      <c r="K31" s="78"/>
      <c r="L31" s="77"/>
      <c r="M31" s="79"/>
    </row>
    <row r="32" spans="3:13" ht="16.2" customHeight="1">
      <c r="C32" s="76"/>
      <c r="D32" s="137"/>
      <c r="E32" s="77"/>
      <c r="F32" s="130"/>
      <c r="G32" s="78"/>
      <c r="H32" s="78"/>
      <c r="I32" s="78"/>
      <c r="J32" s="78"/>
      <c r="K32" s="78"/>
      <c r="L32" s="77"/>
      <c r="M32" s="79"/>
    </row>
    <row r="33" spans="3:13" ht="91.8" customHeight="1" thickBot="1">
      <c r="C33" s="76"/>
      <c r="D33" s="138"/>
      <c r="E33" s="131" t="s">
        <v>22</v>
      </c>
      <c r="F33" s="109" t="s">
        <v>43</v>
      </c>
      <c r="G33" s="99" t="e">
        <f>(G28-G27)/(L21/L20)</f>
        <v>#DIV/0!</v>
      </c>
      <c r="H33" s="99" t="e">
        <f>(H28-H27)/(L22/L20)</f>
        <v>#DIV/0!</v>
      </c>
      <c r="I33" s="99" t="e">
        <f>(I28-I27)/(L23/L20)</f>
        <v>#DIV/0!</v>
      </c>
      <c r="M33" s="79"/>
    </row>
    <row r="34" spans="3:13" ht="61.8" customHeight="1" thickBot="1">
      <c r="C34" s="80"/>
      <c r="D34" s="123"/>
      <c r="E34" s="81"/>
      <c r="F34" s="124"/>
      <c r="G34" s="125"/>
      <c r="H34" s="125"/>
      <c r="I34" s="82"/>
      <c r="J34" s="82"/>
      <c r="K34" s="82"/>
      <c r="L34" s="81"/>
      <c r="M34" s="83"/>
    </row>
  </sheetData>
  <mergeCells count="6">
    <mergeCell ref="D31:D33"/>
    <mergeCell ref="C3:M4"/>
    <mergeCell ref="D7:D9"/>
    <mergeCell ref="D11:D15"/>
    <mergeCell ref="D18:D22"/>
    <mergeCell ref="D26:D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D7:G13"/>
  <sheetViews>
    <sheetView workbookViewId="0">
      <selection activeCell="F20" sqref="F20"/>
    </sheetView>
  </sheetViews>
  <sheetFormatPr baseColWidth="10" defaultRowHeight="14.4"/>
  <cols>
    <col min="4" max="4" width="20.5546875" bestFit="1" customWidth="1"/>
  </cols>
  <sheetData>
    <row r="7" spans="4:7">
      <c r="D7" s="148" t="s">
        <v>37</v>
      </c>
      <c r="E7" s="145" t="s">
        <v>35</v>
      </c>
      <c r="F7" s="146"/>
      <c r="G7" s="147"/>
    </row>
    <row r="8" spans="4:7">
      <c r="D8" s="149"/>
      <c r="E8" s="56" t="s">
        <v>36</v>
      </c>
      <c r="F8" s="56" t="s">
        <v>5</v>
      </c>
      <c r="G8" s="56" t="s">
        <v>34</v>
      </c>
    </row>
    <row r="9" spans="4:7">
      <c r="D9" s="66" t="s">
        <v>38</v>
      </c>
      <c r="E9" s="59">
        <v>8.2725601881479371E-2</v>
      </c>
      <c r="F9" s="58">
        <v>1.7210564212893829E-2</v>
      </c>
      <c r="G9" s="58">
        <v>0.14342136844078193</v>
      </c>
    </row>
    <row r="10" spans="4:7">
      <c r="D10" s="65" t="s">
        <v>39</v>
      </c>
      <c r="E10" s="59">
        <v>0.33377831996034257</v>
      </c>
      <c r="F10" s="58">
        <v>6.7120780714410508E-2</v>
      </c>
      <c r="G10" s="58">
        <v>0.55933983928675413</v>
      </c>
    </row>
    <row r="11" spans="4:7">
      <c r="D11" s="65" t="s">
        <v>40</v>
      </c>
      <c r="E11" s="59">
        <v>0.2775888059228091</v>
      </c>
      <c r="F11" s="58">
        <v>5.9064764739386023E-2</v>
      </c>
      <c r="G11" s="58">
        <v>0.49220637282821678</v>
      </c>
    </row>
    <row r="12" spans="4:7">
      <c r="D12" s="65" t="s">
        <v>41</v>
      </c>
      <c r="E12" s="59">
        <v>0.44398433614178279</v>
      </c>
      <c r="F12" s="58">
        <v>9.2625066039880286E-2</v>
      </c>
      <c r="G12" s="58">
        <v>0.77187555033233557</v>
      </c>
    </row>
    <row r="13" spans="4:7">
      <c r="D13" s="65" t="s">
        <v>42</v>
      </c>
      <c r="E13" s="59">
        <v>0.10120485279573269</v>
      </c>
      <c r="F13" s="58">
        <v>2.070314843114732E-2</v>
      </c>
      <c r="G13" s="58">
        <v>0.17252623692622768</v>
      </c>
    </row>
  </sheetData>
  <mergeCells count="2">
    <mergeCell ref="E7:G7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Rémarde</vt:lpstr>
      <vt:lpstr>Orge amont</vt:lpstr>
      <vt:lpstr>Orge amont + Rémarde</vt:lpstr>
      <vt:lpstr>Orge Epinay</vt:lpstr>
      <vt:lpstr>Orge Morsang</vt:lpstr>
      <vt:lpstr>Feuil1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PICARD</dc:creator>
  <cp:lastModifiedBy>Anne PICARD</cp:lastModifiedBy>
  <dcterms:created xsi:type="dcterms:W3CDTF">2014-10-14T08:36:55Z</dcterms:created>
  <dcterms:modified xsi:type="dcterms:W3CDTF">2015-05-04T06:51:15Z</dcterms:modified>
</cp:coreProperties>
</file>